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26"/>
  <workbookPr codeName="DieseArbeitsmappe" autoCompressPictures="0"/>
  <mc:AlternateContent xmlns:mc="http://schemas.openxmlformats.org/markup-compatibility/2006">
    <mc:Choice Requires="x15">
      <x15ac:absPath xmlns:x15ac="http://schemas.microsoft.com/office/spreadsheetml/2010/11/ac" url="C:\DATA_ET\WBs\LF PP036584 Egypt Leadership\"/>
    </mc:Choice>
  </mc:AlternateContent>
  <xr:revisionPtr revIDLastSave="0" documentId="8_{17806B99-79B4-4898-82FC-9BB8790F6416}" xr6:coauthVersionLast="47" xr6:coauthVersionMax="47" xr10:uidLastSave="{00000000-0000-0000-0000-000000000000}"/>
  <bookViews>
    <workbookView xWindow="-113" yWindow="-113" windowWidth="21262" windowHeight="12772" xr2:uid="{00000000-000D-0000-FFFF-FFFF00000000}"/>
  </bookViews>
  <sheets>
    <sheet name="Tenderers 1-5" sheetId="10" r:id="rId1"/>
    <sheet name="Tabelle2" sheetId="17" state="hidden" r:id="rId2"/>
    <sheet name="Tenderers 6-10" sheetId="15" r:id="rId3"/>
    <sheet name="Tabelle1" sheetId="16" state="hidden" r:id="rId4"/>
  </sheets>
  <externalReferences>
    <externalReference r:id="rId5"/>
  </externalReferences>
  <definedNames>
    <definedName name="_xlnm.Print_Area" localSheetId="0">'Tenderers 1-5'!$A$1:$N$152</definedName>
    <definedName name="_xlnm.Print_Area" localSheetId="2">'Tenderers 6-10'!$A$1:$N$152</definedName>
    <definedName name="_xlnm.Print_Titles" localSheetId="0">'Tenderers 1-5'!$1:$9</definedName>
    <definedName name="_xlnm.Print_Titles" localSheetId="2">'Tenderers 6-10'!$1:$9</definedName>
    <definedName name="WErtg">#REF!</definedName>
    <definedName name="Wertung" localSheetId="2">#REF!</definedName>
    <definedName name="Wertung">'[1]Bieter 6-10'!$F$114:$N$114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 xmlns:mx="http://schemas.microsoft.com/office/mac/excel/2008/main" uri="{7523E5D3-25F3-A5E0-1632-64F254C22452}">
      <mx:ArchID Flags="2"/>
    </ext>
  </extLst>
</workbook>
</file>

<file path=xl/calcChain.xml><?xml version="1.0" encoding="utf-8"?>
<calcChain xmlns="http://schemas.openxmlformats.org/spreadsheetml/2006/main">
  <c r="M3" i="15" l="1"/>
  <c r="M2" i="15"/>
  <c r="F3" i="15"/>
  <c r="F2" i="15"/>
  <c r="C5" i="15"/>
  <c r="C4" i="15"/>
  <c r="C2" i="15"/>
  <c r="M5" i="15"/>
  <c r="F61" i="10"/>
  <c r="F63" i="10"/>
  <c r="F66" i="10"/>
  <c r="F64" i="10"/>
  <c r="F65" i="10"/>
  <c r="F62" i="10"/>
  <c r="F67" i="10"/>
  <c r="F141" i="10"/>
  <c r="F142" i="10"/>
  <c r="F41" i="10"/>
  <c r="F42" i="10"/>
  <c r="F43" i="10"/>
  <c r="F45" i="10"/>
  <c r="F46" i="10"/>
  <c r="F44" i="10"/>
  <c r="F47" i="10"/>
  <c r="F51" i="10"/>
  <c r="F52" i="10"/>
  <c r="F53" i="10"/>
  <c r="F54" i="10"/>
  <c r="F55" i="10"/>
  <c r="F56" i="10"/>
  <c r="F57" i="10"/>
  <c r="F71" i="10"/>
  <c r="F72" i="10"/>
  <c r="F73" i="10"/>
  <c r="F76" i="10"/>
  <c r="F77" i="10"/>
  <c r="F74" i="10"/>
  <c r="F81" i="10"/>
  <c r="F82" i="10"/>
  <c r="F83" i="10"/>
  <c r="F86" i="10"/>
  <c r="F87" i="10"/>
  <c r="F33" i="10"/>
  <c r="F34" i="10"/>
  <c r="F32" i="10"/>
  <c r="F36" i="10"/>
  <c r="F37" i="10"/>
  <c r="F12" i="10"/>
  <c r="F13" i="10"/>
  <c r="F16" i="10"/>
  <c r="F17" i="10"/>
  <c r="F28" i="10"/>
  <c r="F29" i="10"/>
  <c r="F30" i="10"/>
  <c r="F24" i="10"/>
  <c r="F20" i="10"/>
  <c r="F21" i="10"/>
  <c r="H142" i="10"/>
  <c r="H141" i="10"/>
  <c r="H61" i="10"/>
  <c r="H63" i="10"/>
  <c r="H64" i="10"/>
  <c r="H65" i="10"/>
  <c r="H66" i="10"/>
  <c r="H62" i="10"/>
  <c r="H67" i="10"/>
  <c r="H41" i="10"/>
  <c r="H42" i="10"/>
  <c r="H43" i="10"/>
  <c r="H45" i="10"/>
  <c r="H46" i="10"/>
  <c r="H44" i="10"/>
  <c r="H47" i="10"/>
  <c r="H51" i="10"/>
  <c r="H52" i="10"/>
  <c r="H53" i="10"/>
  <c r="H54" i="10"/>
  <c r="H55" i="10"/>
  <c r="H56" i="10"/>
  <c r="H57" i="10"/>
  <c r="H71" i="10"/>
  <c r="H72" i="10"/>
  <c r="H73" i="10"/>
  <c r="H76" i="10"/>
  <c r="H77" i="10"/>
  <c r="H74" i="10"/>
  <c r="H81" i="10"/>
  <c r="H82" i="10"/>
  <c r="H83" i="10"/>
  <c r="H86" i="10"/>
  <c r="H87" i="10"/>
  <c r="H33" i="10"/>
  <c r="H34" i="10"/>
  <c r="H32" i="10"/>
  <c r="H36" i="10"/>
  <c r="H37" i="10"/>
  <c r="H12" i="10"/>
  <c r="H13" i="10"/>
  <c r="H16" i="10"/>
  <c r="H17" i="10"/>
  <c r="H18" i="10" s="1"/>
  <c r="H28" i="10"/>
  <c r="H29" i="10"/>
  <c r="H24" i="10"/>
  <c r="H20" i="10"/>
  <c r="H21" i="10"/>
  <c r="J141" i="10"/>
  <c r="J142" i="10"/>
  <c r="J61" i="10"/>
  <c r="J63" i="10"/>
  <c r="J64" i="10"/>
  <c r="J65" i="10"/>
  <c r="J66" i="10"/>
  <c r="J62" i="10"/>
  <c r="J67" i="10"/>
  <c r="J41" i="10"/>
  <c r="J42" i="10"/>
  <c r="J43" i="10"/>
  <c r="J45" i="10"/>
  <c r="J46" i="10"/>
  <c r="J44" i="10"/>
  <c r="J47" i="10"/>
  <c r="J51" i="10"/>
  <c r="J52" i="10"/>
  <c r="J53" i="10"/>
  <c r="J54" i="10"/>
  <c r="J55" i="10"/>
  <c r="J56" i="10"/>
  <c r="J57" i="10"/>
  <c r="J71" i="10"/>
  <c r="J72" i="10"/>
  <c r="J73" i="10"/>
  <c r="J76" i="10"/>
  <c r="J77" i="10"/>
  <c r="J74" i="10"/>
  <c r="J81" i="10"/>
  <c r="J82" i="10"/>
  <c r="J83" i="10"/>
  <c r="J86" i="10"/>
  <c r="J87" i="10"/>
  <c r="J33" i="10"/>
  <c r="J32" i="10"/>
  <c r="J29" i="10"/>
  <c r="J28" i="10"/>
  <c r="J30" i="10" s="1"/>
  <c r="J12" i="10"/>
  <c r="J13" i="10"/>
  <c r="J16" i="10"/>
  <c r="J17" i="10"/>
  <c r="J24" i="10"/>
  <c r="J37" i="10"/>
  <c r="J20" i="10"/>
  <c r="J21" i="10"/>
  <c r="L141" i="10"/>
  <c r="L142" i="10"/>
  <c r="L61" i="10"/>
  <c r="L63" i="10"/>
  <c r="L64" i="10"/>
  <c r="L65" i="10"/>
  <c r="L66" i="10"/>
  <c r="L62" i="10"/>
  <c r="L67" i="10"/>
  <c r="L41" i="10"/>
  <c r="L42" i="10"/>
  <c r="L43" i="10"/>
  <c r="L45" i="10"/>
  <c r="L46" i="10"/>
  <c r="L44" i="10"/>
  <c r="L47" i="10"/>
  <c r="L51" i="10"/>
  <c r="L52" i="10"/>
  <c r="L53" i="10"/>
  <c r="L54" i="10"/>
  <c r="L55" i="10"/>
  <c r="L56" i="10"/>
  <c r="L57" i="10"/>
  <c r="L71" i="10"/>
  <c r="L72" i="10"/>
  <c r="L73" i="10"/>
  <c r="L76" i="10"/>
  <c r="L77" i="10"/>
  <c r="L74" i="10"/>
  <c r="L81" i="10"/>
  <c r="L82" i="10"/>
  <c r="L83" i="10"/>
  <c r="L86" i="10"/>
  <c r="L87" i="10"/>
  <c r="L33" i="10"/>
  <c r="L32" i="10"/>
  <c r="L29" i="10"/>
  <c r="L28" i="10"/>
  <c r="L30" i="10"/>
  <c r="L12" i="10"/>
  <c r="L13" i="10"/>
  <c r="L16" i="10"/>
  <c r="L17" i="10"/>
  <c r="L24" i="10"/>
  <c r="L37" i="10"/>
  <c r="L20" i="10"/>
  <c r="L21" i="10"/>
  <c r="N141" i="10"/>
  <c r="N142" i="10"/>
  <c r="N144" i="10" s="1"/>
  <c r="N61" i="10"/>
  <c r="N63" i="10"/>
  <c r="N64" i="10"/>
  <c r="N65" i="10"/>
  <c r="N66" i="10"/>
  <c r="N62" i="10"/>
  <c r="N67" i="10"/>
  <c r="N41" i="10"/>
  <c r="N42" i="10"/>
  <c r="N43" i="10"/>
  <c r="N45" i="10"/>
  <c r="N46" i="10"/>
  <c r="N44" i="10"/>
  <c r="N47" i="10"/>
  <c r="N51" i="10"/>
  <c r="N52" i="10"/>
  <c r="N53" i="10"/>
  <c r="N54" i="10"/>
  <c r="N55" i="10"/>
  <c r="N56" i="10"/>
  <c r="N57" i="10"/>
  <c r="N71" i="10"/>
  <c r="N72" i="10"/>
  <c r="N73" i="10"/>
  <c r="N76" i="10"/>
  <c r="N77" i="10"/>
  <c r="N74" i="10"/>
  <c r="N81" i="10"/>
  <c r="N82" i="10"/>
  <c r="N83" i="10"/>
  <c r="N86" i="10"/>
  <c r="N87" i="10"/>
  <c r="N33" i="10"/>
  <c r="N34" i="10"/>
  <c r="N32" i="10"/>
  <c r="N36" i="10"/>
  <c r="N37" i="10"/>
  <c r="N12" i="10"/>
  <c r="N13" i="10"/>
  <c r="N16" i="10"/>
  <c r="N17" i="10"/>
  <c r="N28" i="10"/>
  <c r="N29" i="10"/>
  <c r="N30" i="10"/>
  <c r="N24" i="10"/>
  <c r="N26" i="10" s="1"/>
  <c r="N20" i="10"/>
  <c r="N21" i="10"/>
  <c r="F141" i="15"/>
  <c r="F142" i="15"/>
  <c r="F28" i="15"/>
  <c r="F30" i="15" s="1"/>
  <c r="F33" i="15"/>
  <c r="F34" i="15"/>
  <c r="F36" i="15"/>
  <c r="F37" i="15"/>
  <c r="H141" i="15"/>
  <c r="H142" i="15"/>
  <c r="H33" i="15"/>
  <c r="H34" i="15"/>
  <c r="H36" i="15"/>
  <c r="H37" i="15"/>
  <c r="J141" i="15"/>
  <c r="J142" i="15"/>
  <c r="J144" i="15" s="1"/>
  <c r="L141" i="15"/>
  <c r="L144" i="15" s="1"/>
  <c r="L142" i="15"/>
  <c r="N141" i="15"/>
  <c r="N144" i="15" s="1"/>
  <c r="N142" i="15"/>
  <c r="N33" i="15"/>
  <c r="N34" i="15"/>
  <c r="N36" i="15"/>
  <c r="N37" i="15"/>
  <c r="M5" i="10"/>
  <c r="P37" i="10"/>
  <c r="P148" i="15"/>
  <c r="P147" i="15"/>
  <c r="P146" i="15"/>
  <c r="P145" i="15"/>
  <c r="P144" i="15"/>
  <c r="D144" i="15"/>
  <c r="P143" i="15"/>
  <c r="N143" i="15"/>
  <c r="L143" i="15"/>
  <c r="J143" i="15"/>
  <c r="H143" i="15"/>
  <c r="F143" i="15"/>
  <c r="P142" i="15"/>
  <c r="P141" i="15"/>
  <c r="P140" i="15"/>
  <c r="P139" i="15"/>
  <c r="D139" i="15"/>
  <c r="P138" i="15"/>
  <c r="N138" i="15"/>
  <c r="L138" i="15"/>
  <c r="J138" i="15"/>
  <c r="H138" i="15"/>
  <c r="F138" i="15"/>
  <c r="P137" i="15"/>
  <c r="N137" i="15"/>
  <c r="L137" i="15"/>
  <c r="J137" i="15"/>
  <c r="H137" i="15"/>
  <c r="F137" i="15"/>
  <c r="P136" i="15"/>
  <c r="N136" i="15"/>
  <c r="L136" i="15"/>
  <c r="J136" i="15"/>
  <c r="H136" i="15"/>
  <c r="F136" i="15"/>
  <c r="P135" i="15"/>
  <c r="N135" i="15"/>
  <c r="L135" i="15"/>
  <c r="J135" i="15"/>
  <c r="H135" i="15"/>
  <c r="F135" i="15"/>
  <c r="P134" i="15"/>
  <c r="N134" i="15"/>
  <c r="L134" i="15"/>
  <c r="J134" i="15"/>
  <c r="H134" i="15"/>
  <c r="F134" i="15"/>
  <c r="P133" i="15"/>
  <c r="N133" i="15"/>
  <c r="L133" i="15"/>
  <c r="L139" i="15" s="1"/>
  <c r="J133" i="15"/>
  <c r="J131" i="15"/>
  <c r="J139" i="15" s="1"/>
  <c r="J132" i="15"/>
  <c r="H133" i="15"/>
  <c r="F133" i="15"/>
  <c r="P132" i="15"/>
  <c r="N132" i="15"/>
  <c r="L132" i="15"/>
  <c r="H132" i="15"/>
  <c r="H139" i="15" s="1"/>
  <c r="F132" i="15"/>
  <c r="P131" i="15"/>
  <c r="N131" i="15"/>
  <c r="N139" i="15" s="1"/>
  <c r="L131" i="15"/>
  <c r="H131" i="15"/>
  <c r="F131" i="15"/>
  <c r="F139" i="15" s="1"/>
  <c r="P130" i="15"/>
  <c r="P129" i="15"/>
  <c r="D129" i="15"/>
  <c r="P128" i="15"/>
  <c r="N128" i="15"/>
  <c r="L128" i="15"/>
  <c r="J128" i="15"/>
  <c r="H128" i="15"/>
  <c r="F128" i="15"/>
  <c r="P127" i="15"/>
  <c r="N127" i="15"/>
  <c r="L127" i="15"/>
  <c r="J127" i="15"/>
  <c r="H127" i="15"/>
  <c r="F127" i="15"/>
  <c r="P126" i="15"/>
  <c r="N126" i="15"/>
  <c r="L126" i="15"/>
  <c r="J126" i="15"/>
  <c r="H126" i="15"/>
  <c r="F126" i="15"/>
  <c r="P125" i="15"/>
  <c r="N125" i="15"/>
  <c r="L125" i="15"/>
  <c r="J125" i="15"/>
  <c r="H125" i="15"/>
  <c r="F125" i="15"/>
  <c r="P124" i="15"/>
  <c r="N124" i="15"/>
  <c r="L124" i="15"/>
  <c r="J124" i="15"/>
  <c r="H124" i="15"/>
  <c r="H129" i="15" s="1"/>
  <c r="F124" i="15"/>
  <c r="P123" i="15"/>
  <c r="N123" i="15"/>
  <c r="L123" i="15"/>
  <c r="J123" i="15"/>
  <c r="H123" i="15"/>
  <c r="F123" i="15"/>
  <c r="P122" i="15"/>
  <c r="N122" i="15"/>
  <c r="L122" i="15"/>
  <c r="J122" i="15"/>
  <c r="H122" i="15"/>
  <c r="F122" i="15"/>
  <c r="P121" i="15"/>
  <c r="N121" i="15"/>
  <c r="N129" i="15" s="1"/>
  <c r="L121" i="15"/>
  <c r="L129" i="15" s="1"/>
  <c r="J121" i="15"/>
  <c r="J129" i="15" s="1"/>
  <c r="H121" i="15"/>
  <c r="F121" i="15"/>
  <c r="P120" i="15"/>
  <c r="P119" i="15"/>
  <c r="D119" i="15"/>
  <c r="P118" i="15"/>
  <c r="N118" i="15"/>
  <c r="L118" i="15"/>
  <c r="J118" i="15"/>
  <c r="H118" i="15"/>
  <c r="F118" i="15"/>
  <c r="P117" i="15"/>
  <c r="N117" i="15"/>
  <c r="L117" i="15"/>
  <c r="J117" i="15"/>
  <c r="H117" i="15"/>
  <c r="F117" i="15"/>
  <c r="P116" i="15"/>
  <c r="N116" i="15"/>
  <c r="L116" i="15"/>
  <c r="J116" i="15"/>
  <c r="H116" i="15"/>
  <c r="F116" i="15"/>
  <c r="P115" i="15"/>
  <c r="N115" i="15"/>
  <c r="L115" i="15"/>
  <c r="J115" i="15"/>
  <c r="H115" i="15"/>
  <c r="F115" i="15"/>
  <c r="P114" i="15"/>
  <c r="N114" i="15"/>
  <c r="L114" i="15"/>
  <c r="J114" i="15"/>
  <c r="H114" i="15"/>
  <c r="F114" i="15"/>
  <c r="P113" i="15"/>
  <c r="N113" i="15"/>
  <c r="N119" i="15" s="1"/>
  <c r="L113" i="15"/>
  <c r="J113" i="15"/>
  <c r="J119" i="15" s="1"/>
  <c r="J111" i="15"/>
  <c r="J112" i="15"/>
  <c r="H113" i="15"/>
  <c r="F113" i="15"/>
  <c r="P112" i="15"/>
  <c r="N112" i="15"/>
  <c r="L112" i="15"/>
  <c r="H112" i="15"/>
  <c r="F112" i="15"/>
  <c r="P111" i="15"/>
  <c r="N111" i="15"/>
  <c r="L111" i="15"/>
  <c r="L119" i="15" s="1"/>
  <c r="H111" i="15"/>
  <c r="H119" i="15" s="1"/>
  <c r="F111" i="15"/>
  <c r="P110" i="15"/>
  <c r="P109" i="15"/>
  <c r="D109" i="15"/>
  <c r="P108" i="15"/>
  <c r="N108" i="15"/>
  <c r="L108" i="15"/>
  <c r="J108" i="15"/>
  <c r="H108" i="15"/>
  <c r="F108" i="15"/>
  <c r="P107" i="15"/>
  <c r="N107" i="15"/>
  <c r="L107" i="15"/>
  <c r="J107" i="15"/>
  <c r="H107" i="15"/>
  <c r="F107" i="15"/>
  <c r="P106" i="15"/>
  <c r="N106" i="15"/>
  <c r="L106" i="15"/>
  <c r="J106" i="15"/>
  <c r="H106" i="15"/>
  <c r="F106" i="15"/>
  <c r="P105" i="15"/>
  <c r="N105" i="15"/>
  <c r="L105" i="15"/>
  <c r="J105" i="15"/>
  <c r="H105" i="15"/>
  <c r="F105" i="15"/>
  <c r="P104" i="15"/>
  <c r="N104" i="15"/>
  <c r="L104" i="15"/>
  <c r="J104" i="15"/>
  <c r="H104" i="15"/>
  <c r="F104" i="15"/>
  <c r="F109" i="15" s="1"/>
  <c r="P103" i="15"/>
  <c r="N103" i="15"/>
  <c r="L103" i="15"/>
  <c r="J103" i="15"/>
  <c r="H103" i="15"/>
  <c r="H109" i="15" s="1"/>
  <c r="F103" i="15"/>
  <c r="P102" i="15"/>
  <c r="N102" i="15"/>
  <c r="L102" i="15"/>
  <c r="J102" i="15"/>
  <c r="H102" i="15"/>
  <c r="F102" i="15"/>
  <c r="P101" i="15"/>
  <c r="N101" i="15"/>
  <c r="N109" i="15" s="1"/>
  <c r="L101" i="15"/>
  <c r="L109" i="15"/>
  <c r="J101" i="15"/>
  <c r="J109" i="15" s="1"/>
  <c r="H101" i="15"/>
  <c r="F101" i="15"/>
  <c r="P100" i="15"/>
  <c r="P99" i="15"/>
  <c r="D99" i="15"/>
  <c r="P98" i="15"/>
  <c r="N98" i="15"/>
  <c r="L98" i="15"/>
  <c r="J98" i="15"/>
  <c r="H98" i="15"/>
  <c r="F98" i="15"/>
  <c r="P97" i="15"/>
  <c r="N97" i="15"/>
  <c r="L97" i="15"/>
  <c r="J97" i="15"/>
  <c r="H97" i="15"/>
  <c r="F97" i="15"/>
  <c r="P96" i="15"/>
  <c r="N96" i="15"/>
  <c r="L96" i="15"/>
  <c r="J96" i="15"/>
  <c r="H96" i="15"/>
  <c r="F96" i="15"/>
  <c r="P95" i="15"/>
  <c r="N95" i="15"/>
  <c r="L95" i="15"/>
  <c r="J95" i="15"/>
  <c r="H95" i="15"/>
  <c r="F95" i="15"/>
  <c r="P94" i="15"/>
  <c r="N94" i="15"/>
  <c r="L94" i="15"/>
  <c r="J94" i="15"/>
  <c r="H94" i="15"/>
  <c r="F94" i="15"/>
  <c r="P93" i="15"/>
  <c r="N93" i="15"/>
  <c r="L93" i="15"/>
  <c r="J93" i="15"/>
  <c r="H93" i="15"/>
  <c r="F93" i="15"/>
  <c r="P92" i="15"/>
  <c r="N92" i="15"/>
  <c r="L92" i="15"/>
  <c r="L99" i="15" s="1"/>
  <c r="J92" i="15"/>
  <c r="H92" i="15"/>
  <c r="F92" i="15"/>
  <c r="P91" i="15"/>
  <c r="N91" i="15"/>
  <c r="L91" i="15"/>
  <c r="J91" i="15"/>
  <c r="H91" i="15"/>
  <c r="H99" i="15" s="1"/>
  <c r="F91" i="15"/>
  <c r="P90" i="15"/>
  <c r="P89" i="15"/>
  <c r="D89" i="15"/>
  <c r="P88" i="15"/>
  <c r="N88" i="15"/>
  <c r="L88" i="15"/>
  <c r="J88" i="15"/>
  <c r="H88" i="15"/>
  <c r="F88" i="15"/>
  <c r="P87" i="15"/>
  <c r="N87" i="15"/>
  <c r="L87" i="15"/>
  <c r="J87" i="15"/>
  <c r="H87" i="15"/>
  <c r="F87" i="15"/>
  <c r="P86" i="15"/>
  <c r="N86" i="15"/>
  <c r="L86" i="15"/>
  <c r="J86" i="15"/>
  <c r="H86" i="15"/>
  <c r="F86" i="15"/>
  <c r="P85" i="15"/>
  <c r="N85" i="15"/>
  <c r="L85" i="15"/>
  <c r="J85" i="15"/>
  <c r="H85" i="15"/>
  <c r="F85" i="15"/>
  <c r="P84" i="15"/>
  <c r="N84" i="15"/>
  <c r="L84" i="15"/>
  <c r="J84" i="15"/>
  <c r="H84" i="15"/>
  <c r="F84" i="15"/>
  <c r="P83" i="15"/>
  <c r="N83" i="15"/>
  <c r="L83" i="15"/>
  <c r="J83" i="15"/>
  <c r="H83" i="15"/>
  <c r="F83" i="15"/>
  <c r="F89" i="15" s="1"/>
  <c r="P82" i="15"/>
  <c r="N82" i="15"/>
  <c r="L82" i="15"/>
  <c r="J82" i="15"/>
  <c r="H82" i="15"/>
  <c r="F82" i="15"/>
  <c r="P81" i="15"/>
  <c r="N81" i="15"/>
  <c r="N89" i="15" s="1"/>
  <c r="L81" i="15"/>
  <c r="L89" i="15"/>
  <c r="J81" i="15"/>
  <c r="J89" i="15" s="1"/>
  <c r="H81" i="15"/>
  <c r="H89" i="15" s="1"/>
  <c r="F81" i="15"/>
  <c r="P80" i="15"/>
  <c r="P79" i="15"/>
  <c r="D79" i="15"/>
  <c r="P78" i="15"/>
  <c r="N78" i="15"/>
  <c r="L78" i="15"/>
  <c r="J78" i="15"/>
  <c r="H78" i="15"/>
  <c r="F78" i="15"/>
  <c r="P77" i="15"/>
  <c r="N77" i="15"/>
  <c r="L77" i="15"/>
  <c r="J77" i="15"/>
  <c r="H77" i="15"/>
  <c r="F77" i="15"/>
  <c r="P76" i="15"/>
  <c r="N76" i="15"/>
  <c r="L76" i="15"/>
  <c r="J76" i="15"/>
  <c r="H76" i="15"/>
  <c r="F76" i="15"/>
  <c r="P75" i="15"/>
  <c r="N75" i="15"/>
  <c r="L75" i="15"/>
  <c r="J75" i="15"/>
  <c r="H75" i="15"/>
  <c r="F75" i="15"/>
  <c r="P74" i="15"/>
  <c r="N74" i="15"/>
  <c r="L74" i="15"/>
  <c r="J74" i="15"/>
  <c r="H74" i="15"/>
  <c r="F74" i="15"/>
  <c r="P73" i="15"/>
  <c r="N73" i="15"/>
  <c r="L73" i="15"/>
  <c r="J73" i="15"/>
  <c r="H73" i="15"/>
  <c r="F73" i="15"/>
  <c r="P72" i="15"/>
  <c r="N72" i="15"/>
  <c r="N79" i="15" s="1"/>
  <c r="L72" i="15"/>
  <c r="J72" i="15"/>
  <c r="H72" i="15"/>
  <c r="F72" i="15"/>
  <c r="P71" i="15"/>
  <c r="N71" i="15"/>
  <c r="L71" i="15"/>
  <c r="L79" i="15" s="1"/>
  <c r="J71" i="15"/>
  <c r="J79" i="15" s="1"/>
  <c r="H71" i="15"/>
  <c r="H79" i="15" s="1"/>
  <c r="F71" i="15"/>
  <c r="F79" i="15" s="1"/>
  <c r="P70" i="15"/>
  <c r="P69" i="15"/>
  <c r="D69" i="15"/>
  <c r="P68" i="15"/>
  <c r="N68" i="15"/>
  <c r="L68" i="15"/>
  <c r="J68" i="15"/>
  <c r="H68" i="15"/>
  <c r="F68" i="15"/>
  <c r="P67" i="15"/>
  <c r="N67" i="15"/>
  <c r="L67" i="15"/>
  <c r="J67" i="15"/>
  <c r="H67" i="15"/>
  <c r="F67" i="15"/>
  <c r="P66" i="15"/>
  <c r="N66" i="15"/>
  <c r="L66" i="15"/>
  <c r="J66" i="15"/>
  <c r="H66" i="15"/>
  <c r="F66" i="15"/>
  <c r="P65" i="15"/>
  <c r="N65" i="15"/>
  <c r="L65" i="15"/>
  <c r="J65" i="15"/>
  <c r="H65" i="15"/>
  <c r="F65" i="15"/>
  <c r="P64" i="15"/>
  <c r="N64" i="15"/>
  <c r="L64" i="15"/>
  <c r="J64" i="15"/>
  <c r="H64" i="15"/>
  <c r="F64" i="15"/>
  <c r="P63" i="15"/>
  <c r="N63" i="15"/>
  <c r="L63" i="15"/>
  <c r="J63" i="15"/>
  <c r="H63" i="15"/>
  <c r="F63" i="15"/>
  <c r="P62" i="15"/>
  <c r="N62" i="15"/>
  <c r="L62" i="15"/>
  <c r="J62" i="15"/>
  <c r="H62" i="15"/>
  <c r="F62" i="15"/>
  <c r="P61" i="15"/>
  <c r="N61" i="15"/>
  <c r="L61" i="15"/>
  <c r="J61" i="15"/>
  <c r="H61" i="15"/>
  <c r="F61" i="15"/>
  <c r="P60" i="15"/>
  <c r="P59" i="15"/>
  <c r="D59" i="15"/>
  <c r="P58" i="15"/>
  <c r="N58" i="15"/>
  <c r="L58" i="15"/>
  <c r="J58" i="15"/>
  <c r="H58" i="15"/>
  <c r="F58" i="15"/>
  <c r="P57" i="15"/>
  <c r="N57" i="15"/>
  <c r="L57" i="15"/>
  <c r="J57" i="15"/>
  <c r="H57" i="15"/>
  <c r="F57" i="15"/>
  <c r="P56" i="15"/>
  <c r="N56" i="15"/>
  <c r="L56" i="15"/>
  <c r="J56" i="15"/>
  <c r="H56" i="15"/>
  <c r="F56" i="15"/>
  <c r="P55" i="15"/>
  <c r="N55" i="15"/>
  <c r="L55" i="15"/>
  <c r="J55" i="15"/>
  <c r="H55" i="15"/>
  <c r="F55" i="15"/>
  <c r="P54" i="15"/>
  <c r="N54" i="15"/>
  <c r="L54" i="15"/>
  <c r="L59" i="15" s="1"/>
  <c r="J54" i="15"/>
  <c r="H54" i="15"/>
  <c r="F54" i="15"/>
  <c r="P53" i="15"/>
  <c r="N53" i="15"/>
  <c r="L53" i="15"/>
  <c r="J53" i="15"/>
  <c r="H53" i="15"/>
  <c r="F53" i="15"/>
  <c r="P52" i="15"/>
  <c r="N52" i="15"/>
  <c r="L52" i="15"/>
  <c r="J52" i="15"/>
  <c r="H52" i="15"/>
  <c r="F52" i="15"/>
  <c r="P51" i="15"/>
  <c r="N51" i="15"/>
  <c r="L51" i="15"/>
  <c r="J51" i="15"/>
  <c r="H51" i="15"/>
  <c r="F51" i="15"/>
  <c r="P50" i="15"/>
  <c r="P49" i="15"/>
  <c r="D49" i="15"/>
  <c r="P48" i="15"/>
  <c r="N48" i="15"/>
  <c r="L48" i="15"/>
  <c r="J48" i="15"/>
  <c r="H48" i="15"/>
  <c r="F48" i="15"/>
  <c r="P47" i="15"/>
  <c r="N47" i="15"/>
  <c r="L47" i="15"/>
  <c r="J47" i="15"/>
  <c r="H47" i="15"/>
  <c r="F47" i="15"/>
  <c r="P46" i="15"/>
  <c r="N46" i="15"/>
  <c r="L46" i="15"/>
  <c r="J46" i="15"/>
  <c r="H46" i="15"/>
  <c r="F46" i="15"/>
  <c r="P45" i="15"/>
  <c r="N45" i="15"/>
  <c r="L45" i="15"/>
  <c r="J45" i="15"/>
  <c r="H45" i="15"/>
  <c r="F45" i="15"/>
  <c r="P44" i="15"/>
  <c r="N44" i="15"/>
  <c r="L44" i="15"/>
  <c r="J44" i="15"/>
  <c r="H44" i="15"/>
  <c r="F44" i="15"/>
  <c r="P43" i="15"/>
  <c r="N43" i="15"/>
  <c r="L43" i="15"/>
  <c r="J43" i="15"/>
  <c r="H43" i="15"/>
  <c r="F43" i="15"/>
  <c r="P42" i="15"/>
  <c r="N42" i="15"/>
  <c r="L42" i="15"/>
  <c r="J42" i="15"/>
  <c r="H42" i="15"/>
  <c r="F42" i="15"/>
  <c r="P41" i="15"/>
  <c r="N41" i="15"/>
  <c r="L41" i="15"/>
  <c r="J41" i="15"/>
  <c r="H41" i="15"/>
  <c r="F41" i="15"/>
  <c r="P40" i="15"/>
  <c r="P39" i="15"/>
  <c r="P38" i="15"/>
  <c r="P37" i="15"/>
  <c r="L37" i="15"/>
  <c r="J37" i="15"/>
  <c r="L36" i="15"/>
  <c r="J36" i="15"/>
  <c r="P35" i="15"/>
  <c r="D35" i="15"/>
  <c r="P34" i="15"/>
  <c r="L34" i="15"/>
  <c r="J34" i="15"/>
  <c r="J35" i="15" s="1"/>
  <c r="P33" i="15"/>
  <c r="L33" i="15"/>
  <c r="J33" i="15"/>
  <c r="P32" i="15"/>
  <c r="N32" i="15"/>
  <c r="L32" i="15"/>
  <c r="L35" i="15" s="1"/>
  <c r="J32" i="15"/>
  <c r="H32" i="15"/>
  <c r="H35" i="15" s="1"/>
  <c r="F32" i="15"/>
  <c r="P31" i="15"/>
  <c r="P30" i="15"/>
  <c r="L28" i="15"/>
  <c r="L29" i="15"/>
  <c r="L30" i="15" s="1"/>
  <c r="D30" i="15"/>
  <c r="P29" i="15"/>
  <c r="N29" i="15"/>
  <c r="J29" i="15"/>
  <c r="H29" i="15"/>
  <c r="F29" i="15"/>
  <c r="P28" i="15"/>
  <c r="N28" i="15"/>
  <c r="N30" i="15" s="1"/>
  <c r="J28" i="15"/>
  <c r="H28" i="15"/>
  <c r="H30" i="15"/>
  <c r="P27" i="15"/>
  <c r="P26" i="15"/>
  <c r="L24" i="15"/>
  <c r="L25" i="15"/>
  <c r="L26" i="15"/>
  <c r="D26" i="15"/>
  <c r="P25" i="15"/>
  <c r="N25" i="15"/>
  <c r="N26" i="15" s="1"/>
  <c r="J25" i="15"/>
  <c r="H25" i="15"/>
  <c r="F25" i="15"/>
  <c r="F26" i="15" s="1"/>
  <c r="P24" i="15"/>
  <c r="N24" i="15"/>
  <c r="J24" i="15"/>
  <c r="J26" i="15" s="1"/>
  <c r="H24" i="15"/>
  <c r="H26" i="15"/>
  <c r="F24" i="15"/>
  <c r="P23" i="15"/>
  <c r="P22" i="15"/>
  <c r="L20" i="15"/>
  <c r="L21" i="15"/>
  <c r="L22" i="15"/>
  <c r="D22" i="15"/>
  <c r="P21" i="15"/>
  <c r="N21" i="15"/>
  <c r="J21" i="15"/>
  <c r="H21" i="15"/>
  <c r="F21" i="15"/>
  <c r="P20" i="15"/>
  <c r="N20" i="15"/>
  <c r="N22" i="15" s="1"/>
  <c r="J20" i="15"/>
  <c r="H20" i="15"/>
  <c r="H22" i="15" s="1"/>
  <c r="F20" i="15"/>
  <c r="P19" i="15"/>
  <c r="P18" i="15"/>
  <c r="L16" i="15"/>
  <c r="L17" i="15"/>
  <c r="D18" i="15"/>
  <c r="D38" i="15" s="1"/>
  <c r="P17" i="15"/>
  <c r="N17" i="15"/>
  <c r="J17" i="15"/>
  <c r="H17" i="15"/>
  <c r="F17" i="15"/>
  <c r="P16" i="15"/>
  <c r="N16" i="15"/>
  <c r="N18" i="15" s="1"/>
  <c r="J16" i="15"/>
  <c r="J18" i="15" s="1"/>
  <c r="H16" i="15"/>
  <c r="F16" i="15"/>
  <c r="F18" i="15" s="1"/>
  <c r="P15" i="15"/>
  <c r="P14" i="15"/>
  <c r="L12" i="15"/>
  <c r="L13" i="15"/>
  <c r="L14" i="15"/>
  <c r="D14" i="15"/>
  <c r="P13" i="15"/>
  <c r="N13" i="15"/>
  <c r="J13" i="15"/>
  <c r="H13" i="15"/>
  <c r="F13" i="15"/>
  <c r="P12" i="15"/>
  <c r="N12" i="15"/>
  <c r="N14" i="15" s="1"/>
  <c r="J12" i="15"/>
  <c r="J14" i="15" s="1"/>
  <c r="H12" i="15"/>
  <c r="H14" i="15" s="1"/>
  <c r="F12" i="15"/>
  <c r="F14" i="15" s="1"/>
  <c r="P11" i="15"/>
  <c r="P10" i="15"/>
  <c r="L36" i="10"/>
  <c r="J36" i="10"/>
  <c r="J99" i="15"/>
  <c r="F99" i="15"/>
  <c r="F119" i="15"/>
  <c r="F22" i="15"/>
  <c r="J22" i="15"/>
  <c r="N99" i="15"/>
  <c r="F129" i="15"/>
  <c r="P119" i="10"/>
  <c r="D119" i="10"/>
  <c r="P118" i="10"/>
  <c r="N118" i="10"/>
  <c r="L118" i="10"/>
  <c r="J118" i="10"/>
  <c r="H118" i="10"/>
  <c r="F118" i="10"/>
  <c r="P117" i="10"/>
  <c r="N117" i="10"/>
  <c r="L117" i="10"/>
  <c r="J117" i="10"/>
  <c r="H117" i="10"/>
  <c r="F117" i="10"/>
  <c r="P116" i="10"/>
  <c r="N116" i="10"/>
  <c r="L116" i="10"/>
  <c r="J116" i="10"/>
  <c r="H116" i="10"/>
  <c r="F116" i="10"/>
  <c r="P115" i="10"/>
  <c r="N115" i="10"/>
  <c r="L115" i="10"/>
  <c r="J115" i="10"/>
  <c r="H115" i="10"/>
  <c r="F115" i="10"/>
  <c r="P114" i="10"/>
  <c r="N114" i="10"/>
  <c r="L114" i="10"/>
  <c r="J114" i="10"/>
  <c r="H114" i="10"/>
  <c r="F114" i="10"/>
  <c r="P113" i="10"/>
  <c r="N113" i="10"/>
  <c r="N119" i="10" s="1"/>
  <c r="L113" i="10"/>
  <c r="L119" i="10" s="1"/>
  <c r="J113" i="10"/>
  <c r="H113" i="10"/>
  <c r="F113" i="10"/>
  <c r="P112" i="10"/>
  <c r="N112" i="10"/>
  <c r="L112" i="10"/>
  <c r="J112" i="10"/>
  <c r="H112" i="10"/>
  <c r="F112" i="10"/>
  <c r="P111" i="10"/>
  <c r="N111" i="10"/>
  <c r="L111" i="10"/>
  <c r="J111" i="10"/>
  <c r="H111" i="10"/>
  <c r="F111" i="10"/>
  <c r="F119" i="10" s="1"/>
  <c r="P110" i="10"/>
  <c r="P99" i="10"/>
  <c r="D99" i="10"/>
  <c r="P98" i="10"/>
  <c r="N98" i="10"/>
  <c r="L98" i="10"/>
  <c r="J98" i="10"/>
  <c r="H98" i="10"/>
  <c r="F98" i="10"/>
  <c r="P97" i="10"/>
  <c r="N97" i="10"/>
  <c r="L97" i="10"/>
  <c r="J97" i="10"/>
  <c r="H97" i="10"/>
  <c r="F97" i="10"/>
  <c r="P96" i="10"/>
  <c r="N96" i="10"/>
  <c r="L96" i="10"/>
  <c r="J96" i="10"/>
  <c r="H96" i="10"/>
  <c r="F96" i="10"/>
  <c r="P95" i="10"/>
  <c r="N95" i="10"/>
  <c r="L95" i="10"/>
  <c r="J95" i="10"/>
  <c r="H95" i="10"/>
  <c r="F95" i="10"/>
  <c r="P94" i="10"/>
  <c r="N94" i="10"/>
  <c r="L94" i="10"/>
  <c r="J94" i="10"/>
  <c r="H94" i="10"/>
  <c r="F94" i="10"/>
  <c r="P93" i="10"/>
  <c r="N93" i="10"/>
  <c r="L93" i="10"/>
  <c r="J93" i="10"/>
  <c r="H93" i="10"/>
  <c r="F93" i="10"/>
  <c r="P92" i="10"/>
  <c r="N92" i="10"/>
  <c r="L92" i="10"/>
  <c r="J92" i="10"/>
  <c r="H92" i="10"/>
  <c r="F92" i="10"/>
  <c r="P91" i="10"/>
  <c r="N91" i="10"/>
  <c r="L91" i="10"/>
  <c r="J91" i="10"/>
  <c r="H91" i="10"/>
  <c r="F91" i="10"/>
  <c r="P90" i="10"/>
  <c r="P109" i="10"/>
  <c r="D109" i="10"/>
  <c r="P108" i="10"/>
  <c r="N108" i="10"/>
  <c r="L108" i="10"/>
  <c r="J108" i="10"/>
  <c r="H108" i="10"/>
  <c r="F108" i="10"/>
  <c r="P107" i="10"/>
  <c r="N107" i="10"/>
  <c r="L107" i="10"/>
  <c r="J107" i="10"/>
  <c r="H107" i="10"/>
  <c r="F107" i="10"/>
  <c r="P106" i="10"/>
  <c r="N106" i="10"/>
  <c r="L106" i="10"/>
  <c r="J106" i="10"/>
  <c r="H106" i="10"/>
  <c r="F106" i="10"/>
  <c r="P105" i="10"/>
  <c r="N105" i="10"/>
  <c r="L105" i="10"/>
  <c r="J105" i="10"/>
  <c r="H105" i="10"/>
  <c r="F105" i="10"/>
  <c r="P104" i="10"/>
  <c r="N104" i="10"/>
  <c r="L104" i="10"/>
  <c r="J104" i="10"/>
  <c r="H104" i="10"/>
  <c r="F104" i="10"/>
  <c r="P103" i="10"/>
  <c r="N103" i="10"/>
  <c r="L103" i="10"/>
  <c r="J103" i="10"/>
  <c r="H103" i="10"/>
  <c r="F103" i="10"/>
  <c r="P102" i="10"/>
  <c r="N102" i="10"/>
  <c r="L102" i="10"/>
  <c r="J102" i="10"/>
  <c r="H102" i="10"/>
  <c r="F102" i="10"/>
  <c r="P101" i="10"/>
  <c r="N101" i="10"/>
  <c r="L101" i="10"/>
  <c r="J101" i="10"/>
  <c r="H101" i="10"/>
  <c r="F101" i="10"/>
  <c r="P100" i="10"/>
  <c r="H119" i="10"/>
  <c r="P135" i="10"/>
  <c r="N135" i="10"/>
  <c r="L135" i="10"/>
  <c r="J135" i="10"/>
  <c r="H135" i="10"/>
  <c r="F135" i="10"/>
  <c r="P125" i="10"/>
  <c r="N125" i="10"/>
  <c r="L125" i="10"/>
  <c r="J125" i="10"/>
  <c r="H125" i="10"/>
  <c r="F125" i="10"/>
  <c r="P148" i="10"/>
  <c r="P147" i="10"/>
  <c r="P146" i="10"/>
  <c r="P145" i="10"/>
  <c r="P144" i="10"/>
  <c r="P143" i="10"/>
  <c r="P142" i="10"/>
  <c r="P141" i="10"/>
  <c r="P140" i="10"/>
  <c r="P139" i="10"/>
  <c r="P138" i="10"/>
  <c r="P137" i="10"/>
  <c r="P136" i="10"/>
  <c r="P134" i="10"/>
  <c r="P133" i="10"/>
  <c r="P132" i="10"/>
  <c r="P131" i="10"/>
  <c r="P130" i="10"/>
  <c r="P129" i="10"/>
  <c r="P128" i="10"/>
  <c r="P127" i="10"/>
  <c r="P126" i="10"/>
  <c r="P124" i="10"/>
  <c r="P123" i="10"/>
  <c r="P122" i="10"/>
  <c r="P121" i="10"/>
  <c r="P120" i="10"/>
  <c r="P89" i="10"/>
  <c r="P88" i="10"/>
  <c r="P87" i="10"/>
  <c r="P86" i="10"/>
  <c r="P85" i="10"/>
  <c r="P84" i="10"/>
  <c r="P83" i="10"/>
  <c r="P82" i="10"/>
  <c r="P81" i="10"/>
  <c r="P80" i="10"/>
  <c r="P79" i="10"/>
  <c r="P78" i="10"/>
  <c r="P77" i="10"/>
  <c r="P76" i="10"/>
  <c r="P75" i="10"/>
  <c r="P74" i="10"/>
  <c r="P73" i="10"/>
  <c r="P72" i="10"/>
  <c r="P71" i="10"/>
  <c r="P70" i="10"/>
  <c r="P69" i="10"/>
  <c r="P68" i="10"/>
  <c r="P67" i="10"/>
  <c r="P66" i="10"/>
  <c r="P65" i="10"/>
  <c r="P64" i="10"/>
  <c r="P63" i="10"/>
  <c r="P62" i="10"/>
  <c r="P61" i="10"/>
  <c r="P60" i="10"/>
  <c r="P59" i="10"/>
  <c r="P58" i="10"/>
  <c r="P57" i="10"/>
  <c r="P56" i="10"/>
  <c r="P55" i="10"/>
  <c r="P54" i="10"/>
  <c r="P53" i="10"/>
  <c r="P52" i="10"/>
  <c r="P51" i="10"/>
  <c r="P50" i="10"/>
  <c r="P49" i="10"/>
  <c r="P48" i="10"/>
  <c r="P47" i="10"/>
  <c r="P46" i="10"/>
  <c r="P45" i="10"/>
  <c r="P44" i="10"/>
  <c r="P43" i="10"/>
  <c r="P42" i="10"/>
  <c r="P41" i="10"/>
  <c r="P40" i="10"/>
  <c r="P39" i="10"/>
  <c r="P38" i="10"/>
  <c r="P35" i="10"/>
  <c r="P34" i="10"/>
  <c r="P33" i="10"/>
  <c r="P32" i="10"/>
  <c r="P31" i="10"/>
  <c r="P30" i="10"/>
  <c r="P29" i="10"/>
  <c r="P28" i="10"/>
  <c r="P27" i="10"/>
  <c r="P26" i="10"/>
  <c r="P25" i="10"/>
  <c r="P24" i="10"/>
  <c r="P23" i="10"/>
  <c r="P22" i="10"/>
  <c r="P21" i="10"/>
  <c r="P20" i="10"/>
  <c r="P19" i="10"/>
  <c r="P18" i="10"/>
  <c r="P17" i="10"/>
  <c r="P16" i="10"/>
  <c r="P15" i="10"/>
  <c r="P14" i="10"/>
  <c r="P13" i="10"/>
  <c r="P12" i="10"/>
  <c r="P11" i="10"/>
  <c r="P10" i="10"/>
  <c r="D49" i="10"/>
  <c r="N25" i="10"/>
  <c r="L34" i="10"/>
  <c r="L35" i="10" s="1"/>
  <c r="L25" i="10"/>
  <c r="L26" i="10" s="1"/>
  <c r="J34" i="10"/>
  <c r="J25" i="10"/>
  <c r="H25" i="10"/>
  <c r="N143" i="10"/>
  <c r="N138" i="10"/>
  <c r="N137" i="10"/>
  <c r="N136" i="10"/>
  <c r="N134" i="10"/>
  <c r="N133" i="10"/>
  <c r="N132" i="10"/>
  <c r="N139" i="10" s="1"/>
  <c r="N131" i="10"/>
  <c r="N128" i="10"/>
  <c r="N127" i="10"/>
  <c r="N126" i="10"/>
  <c r="N124" i="10"/>
  <c r="N123" i="10"/>
  <c r="N122" i="10"/>
  <c r="N121" i="10"/>
  <c r="N129" i="10" s="1"/>
  <c r="N88" i="10"/>
  <c r="N85" i="10"/>
  <c r="N84" i="10"/>
  <c r="N78" i="10"/>
  <c r="N75" i="10"/>
  <c r="N68" i="10"/>
  <c r="N58" i="10"/>
  <c r="N48" i="10"/>
  <c r="L143" i="10"/>
  <c r="L138" i="10"/>
  <c r="L137" i="10"/>
  <c r="L136" i="10"/>
  <c r="L134" i="10"/>
  <c r="L133" i="10"/>
  <c r="L132" i="10"/>
  <c r="L131" i="10"/>
  <c r="L139" i="10" s="1"/>
  <c r="L128" i="10"/>
  <c r="L127" i="10"/>
  <c r="L126" i="10"/>
  <c r="L124" i="10"/>
  <c r="L123" i="10"/>
  <c r="L122" i="10"/>
  <c r="L121" i="10"/>
  <c r="L88" i="10"/>
  <c r="L85" i="10"/>
  <c r="L84" i="10"/>
  <c r="L78" i="10"/>
  <c r="L75" i="10"/>
  <c r="L68" i="10"/>
  <c r="L58" i="10"/>
  <c r="L48" i="10"/>
  <c r="J143" i="10"/>
  <c r="J144" i="10" s="1"/>
  <c r="J138" i="10"/>
  <c r="J137" i="10"/>
  <c r="J136" i="10"/>
  <c r="J134" i="10"/>
  <c r="J133" i="10"/>
  <c r="J132" i="10"/>
  <c r="J131" i="10"/>
  <c r="J128" i="10"/>
  <c r="J127" i="10"/>
  <c r="J126" i="10"/>
  <c r="J124" i="10"/>
  <c r="J123" i="10"/>
  <c r="J122" i="10"/>
  <c r="J129" i="10" s="1"/>
  <c r="J121" i="10"/>
  <c r="J88" i="10"/>
  <c r="J85" i="10"/>
  <c r="J84" i="10"/>
  <c r="J78" i="10"/>
  <c r="J75" i="10"/>
  <c r="J68" i="10"/>
  <c r="J58" i="10"/>
  <c r="J48" i="10"/>
  <c r="H143" i="10"/>
  <c r="H138" i="10"/>
  <c r="H139" i="10" s="1"/>
  <c r="H137" i="10"/>
  <c r="H136" i="10"/>
  <c r="H134" i="10"/>
  <c r="H133" i="10"/>
  <c r="H132" i="10"/>
  <c r="H131" i="10"/>
  <c r="H128" i="10"/>
  <c r="H127" i="10"/>
  <c r="H126" i="10"/>
  <c r="H124" i="10"/>
  <c r="H123" i="10"/>
  <c r="H122" i="10"/>
  <c r="H121" i="10"/>
  <c r="H88" i="10"/>
  <c r="H85" i="10"/>
  <c r="H84" i="10"/>
  <c r="H78" i="10"/>
  <c r="H75" i="10"/>
  <c r="H68" i="10"/>
  <c r="H58" i="10"/>
  <c r="H48" i="10"/>
  <c r="F143" i="10"/>
  <c r="F138" i="10"/>
  <c r="F137" i="10"/>
  <c r="F136" i="10"/>
  <c r="F134" i="10"/>
  <c r="F133" i="10"/>
  <c r="F132" i="10"/>
  <c r="F131" i="10"/>
  <c r="F128" i="10"/>
  <c r="F127" i="10"/>
  <c r="F126" i="10"/>
  <c r="F129" i="10" s="1"/>
  <c r="F124" i="10"/>
  <c r="F123" i="10"/>
  <c r="F122" i="10"/>
  <c r="F121" i="10"/>
  <c r="F88" i="10"/>
  <c r="F85" i="10"/>
  <c r="F84" i="10"/>
  <c r="F78" i="10"/>
  <c r="F75" i="10"/>
  <c r="F68" i="10"/>
  <c r="F58" i="10"/>
  <c r="F48" i="10"/>
  <c r="F25" i="10"/>
  <c r="D139" i="10"/>
  <c r="D89" i="10"/>
  <c r="D79" i="10"/>
  <c r="D69" i="10"/>
  <c r="D59" i="10"/>
  <c r="D144" i="10"/>
  <c r="D129" i="10"/>
  <c r="D35" i="10"/>
  <c r="D30" i="10"/>
  <c r="D26" i="10"/>
  <c r="D22" i="10"/>
  <c r="D18" i="10"/>
  <c r="D14" i="10"/>
  <c r="F139" i="10" l="1"/>
  <c r="F144" i="10"/>
  <c r="H129" i="10"/>
  <c r="J119" i="10"/>
  <c r="J139" i="10"/>
  <c r="L129" i="10"/>
  <c r="N109" i="10"/>
  <c r="H144" i="10"/>
  <c r="L144" i="10"/>
  <c r="F49" i="15"/>
  <c r="D145" i="15"/>
  <c r="D146" i="15" s="1"/>
  <c r="J69" i="15"/>
  <c r="H49" i="15"/>
  <c r="H144" i="15"/>
  <c r="F144" i="15"/>
  <c r="L69" i="15"/>
  <c r="N69" i="15"/>
  <c r="F69" i="15"/>
  <c r="H69" i="15"/>
  <c r="H59" i="15"/>
  <c r="F59" i="15"/>
  <c r="J59" i="15"/>
  <c r="N59" i="15"/>
  <c r="N49" i="15"/>
  <c r="J49" i="15"/>
  <c r="L49" i="15"/>
  <c r="L145" i="15" s="1"/>
  <c r="N35" i="15"/>
  <c r="F35" i="15"/>
  <c r="F38" i="15" s="1"/>
  <c r="J30" i="15"/>
  <c r="J38" i="15" s="1"/>
  <c r="H18" i="15"/>
  <c r="H38" i="15" s="1"/>
  <c r="L38" i="15"/>
  <c r="L18" i="15"/>
  <c r="N35" i="10"/>
  <c r="H30" i="10"/>
  <c r="F14" i="10"/>
  <c r="F99" i="10"/>
  <c r="H109" i="10"/>
  <c r="J109" i="10"/>
  <c r="L109" i="10"/>
  <c r="F109" i="10"/>
  <c r="H59" i="10"/>
  <c r="H35" i="10"/>
  <c r="N14" i="10"/>
  <c r="L14" i="10"/>
  <c r="H14" i="10"/>
  <c r="J14" i="10"/>
  <c r="F69" i="10"/>
  <c r="J69" i="10"/>
  <c r="L59" i="10"/>
  <c r="H22" i="10"/>
  <c r="J22" i="10"/>
  <c r="N18" i="10"/>
  <c r="J18" i="10"/>
  <c r="F35" i="10"/>
  <c r="J35" i="10"/>
  <c r="H26" i="10"/>
  <c r="L22" i="10"/>
  <c r="F22" i="10"/>
  <c r="N89" i="10"/>
  <c r="J89" i="10"/>
  <c r="L89" i="10"/>
  <c r="H89" i="10"/>
  <c r="F89" i="10"/>
  <c r="J99" i="10"/>
  <c r="H99" i="10"/>
  <c r="L99" i="10"/>
  <c r="N99" i="10"/>
  <c r="F79" i="10"/>
  <c r="J79" i="10"/>
  <c r="N79" i="10"/>
  <c r="L79" i="10"/>
  <c r="H79" i="10"/>
  <c r="N69" i="10"/>
  <c r="L69" i="10"/>
  <c r="H69" i="10"/>
  <c r="F59" i="10"/>
  <c r="N59" i="10"/>
  <c r="J59" i="10"/>
  <c r="N49" i="10"/>
  <c r="J49" i="10"/>
  <c r="F49" i="10"/>
  <c r="D145" i="10"/>
  <c r="L49" i="10"/>
  <c r="H49" i="10"/>
  <c r="N22" i="10"/>
  <c r="F18" i="10"/>
  <c r="L18" i="10"/>
  <c r="D38" i="10"/>
  <c r="J26" i="10"/>
  <c r="F26" i="10"/>
  <c r="N38" i="15"/>
  <c r="F145" i="15" l="1"/>
  <c r="F146" i="15" s="1"/>
  <c r="F147" i="15" s="1"/>
  <c r="A7" i="16" s="1"/>
  <c r="H145" i="15"/>
  <c r="H146" i="15" s="1"/>
  <c r="H147" i="15" s="1"/>
  <c r="A8" i="16" s="1"/>
  <c r="N145" i="15"/>
  <c r="N146" i="15" s="1"/>
  <c r="N147" i="15" s="1"/>
  <c r="A11" i="16" s="1"/>
  <c r="J145" i="15"/>
  <c r="J146" i="15" s="1"/>
  <c r="J147" i="15" s="1"/>
  <c r="A9" i="16" s="1"/>
  <c r="L146" i="15"/>
  <c r="L147" i="15" s="1"/>
  <c r="A10" i="16" s="1"/>
  <c r="N38" i="10"/>
  <c r="H38" i="10"/>
  <c r="F145" i="10"/>
  <c r="J145" i="10"/>
  <c r="L38" i="10"/>
  <c r="J38" i="10"/>
  <c r="F38" i="10"/>
  <c r="H145" i="10"/>
  <c r="N145" i="10"/>
  <c r="L145" i="10"/>
  <c r="D146" i="10"/>
  <c r="N146" i="10" l="1"/>
  <c r="N147" i="10" s="1"/>
  <c r="A6" i="16" s="1"/>
  <c r="H146" i="10"/>
  <c r="H147" i="10" s="1"/>
  <c r="A3" i="16" s="1"/>
  <c r="L146" i="10"/>
  <c r="L147" i="10" s="1"/>
  <c r="A5" i="16" s="1"/>
  <c r="F146" i="10"/>
  <c r="F147" i="10" s="1"/>
  <c r="A2" i="16" s="1"/>
  <c r="J146" i="10"/>
  <c r="J147" i="10" s="1"/>
  <c r="A4" i="16" s="1"/>
  <c r="N148" i="10" l="1"/>
  <c r="H148" i="15"/>
  <c r="N148" i="15"/>
  <c r="H148" i="10"/>
  <c r="J148" i="15"/>
  <c r="J148" i="10"/>
  <c r="F148" i="15"/>
  <c r="L148" i="15"/>
  <c r="L148" i="10"/>
  <c r="F148" i="10"/>
</calcChain>
</file>

<file path=xl/sharedStrings.xml><?xml version="1.0" encoding="utf-8"?>
<sst xmlns="http://schemas.openxmlformats.org/spreadsheetml/2006/main" count="618" uniqueCount="227">
  <si>
    <r>
      <rPr>
        <b/>
        <sz val="17"/>
        <rFont val="Arial"/>
        <family val="2"/>
      </rPr>
      <t xml:space="preserve">Grid </t>
    </r>
    <r>
      <rPr>
        <b/>
        <sz val="17"/>
        <color rgb="FFC00000"/>
        <rFont val="Arial"/>
        <family val="2"/>
      </rPr>
      <t>for the assessment of technical bids for contracts above the EU threshold</t>
    </r>
  </si>
  <si>
    <t>Officer responsible for the commission:</t>
  </si>
  <si>
    <t>Project:</t>
  </si>
  <si>
    <t>Processing number:</t>
  </si>
  <si>
    <t>Assessor:</t>
  </si>
  <si>
    <t>Services put out to tender:</t>
  </si>
  <si>
    <t>Transaction number:</t>
  </si>
  <si>
    <t>Individual assessment/overall assessment</t>
  </si>
  <si>
    <t>(1)</t>
  </si>
  <si>
    <t>(2)</t>
  </si>
  <si>
    <t>(3)</t>
  </si>
  <si>
    <t>(4)</t>
  </si>
  <si>
    <t>Criterion</t>
  </si>
  <si>
    <t>Weighting</t>
  </si>
  <si>
    <t>Points</t>
  </si>
  <si>
    <t>Assessment</t>
  </si>
  <si>
    <t>in %</t>
  </si>
  <si>
    <t>(max.10)</t>
  </si>
  <si>
    <t>(2)x(3)</t>
  </si>
  <si>
    <t>1</t>
  </si>
  <si>
    <t>Assessment of technical-methodological design</t>
  </si>
  <si>
    <t>1.1</t>
  </si>
  <si>
    <t>Strategy</t>
  </si>
  <si>
    <t>1.1.1</t>
  </si>
  <si>
    <t>Interpretation of the objectives in the ToRs, critical examination of tasks</t>
  </si>
  <si>
    <t>1.1.2</t>
  </si>
  <si>
    <t>Description and justification of the contractor's strategy for delivering the services put out to tender</t>
  </si>
  <si>
    <t>Interim total 1.1</t>
  </si>
  <si>
    <t>1.2</t>
  </si>
  <si>
    <t>Cooperation</t>
  </si>
  <si>
    <t>1.2.1</t>
  </si>
  <si>
    <t>Presentation and interaction between the relevant
actors in the contractor's area of responsibility</t>
  </si>
  <si>
    <t>1.2.2</t>
  </si>
  <si>
    <t>Strategy for establishing cooperation and then cooperating with the relevant actors</t>
  </si>
  <si>
    <t>Interim total 1.2</t>
  </si>
  <si>
    <t>1.3</t>
  </si>
  <si>
    <t>Steering structure</t>
  </si>
  <si>
    <t>1.3.1</t>
  </si>
  <si>
    <t>Approach and procedure for steering the measures with the project partners</t>
  </si>
  <si>
    <t>1.3.2</t>
  </si>
  <si>
    <t>Description of contractor's contribution to results monitoring and the associated challenges</t>
  </si>
  <si>
    <t>Interim total 1.3</t>
  </si>
  <si>
    <t>1.4</t>
  </si>
  <si>
    <t>Processes</t>
  </si>
  <si>
    <t>1.4.1</t>
  </si>
  <si>
    <t>Presentation and explanation of the implementation plan: work steps, milestones, schedule</t>
  </si>
  <si>
    <t>1.4.2</t>
  </si>
  <si>
    <t>Presentation and explanation of the integration of the partner contributions</t>
  </si>
  <si>
    <t>Interim total 1.4</t>
  </si>
  <si>
    <t>1.5</t>
  </si>
  <si>
    <t>Learning and innovation</t>
  </si>
  <si>
    <t>1.5.1</t>
  </si>
  <si>
    <t>Contractor's contribution to knowledge management at the partner and at GIZ</t>
  </si>
  <si>
    <t>1.5.2</t>
  </si>
  <si>
    <t>Presentation and explanation of the measures undertaken by the contractor to promote scaling-up effects</t>
  </si>
  <si>
    <t>Interim total 1.5</t>
  </si>
  <si>
    <t>1.6</t>
  </si>
  <si>
    <t>Project management of the contractor</t>
  </si>
  <si>
    <t>1.6.1</t>
  </si>
  <si>
    <t>Approach and procedure for coordination with/in GIZ project</t>
  </si>
  <si>
    <t>1.6.2</t>
  </si>
  <si>
    <t>Personnel assignment plan (who, when, what work steps) incl. explanation and specification of expert months</t>
  </si>
  <si>
    <t>1.6.3</t>
  </si>
  <si>
    <t>Contractor's backstopping strategy (incl. CVs of the technical and administrative backstopper)</t>
  </si>
  <si>
    <t>Interim total 1.6</t>
  </si>
  <si>
    <t>1.7</t>
  </si>
  <si>
    <t>Sustainability requirements</t>
  </si>
  <si>
    <t>1.8</t>
  </si>
  <si>
    <t>Further requirements</t>
  </si>
  <si>
    <t>Total 1</t>
  </si>
  <si>
    <t>2</t>
  </si>
  <si>
    <t>Assessment of proposed staff</t>
  </si>
  <si>
    <t>2.1</t>
  </si>
  <si>
    <t>2.1.1</t>
  </si>
  <si>
    <t>- Qualifications</t>
  </si>
  <si>
    <t>2.1.2</t>
  </si>
  <si>
    <t>- Language</t>
  </si>
  <si>
    <t>2.1.3</t>
  </si>
  <si>
    <t>- General professional experience</t>
  </si>
  <si>
    <t>2.1.4</t>
  </si>
  <si>
    <t>- Specific professional experience</t>
  </si>
  <si>
    <t>2.1.5</t>
  </si>
  <si>
    <t>- Leadership/management experience</t>
  </si>
  <si>
    <t>2.1.6</t>
  </si>
  <si>
    <t>- Regional experience</t>
  </si>
  <si>
    <t>2.1.7</t>
  </si>
  <si>
    <t>- Development cooperation experience</t>
  </si>
  <si>
    <t>2.1.8</t>
  </si>
  <si>
    <t>- Other</t>
  </si>
  <si>
    <t>Interim total 2.1</t>
  </si>
  <si>
    <t>2.2</t>
  </si>
  <si>
    <t>2.2.1</t>
  </si>
  <si>
    <t>2.2.2</t>
  </si>
  <si>
    <t>2.2.3</t>
  </si>
  <si>
    <t>2.2.4</t>
  </si>
  <si>
    <t>2.2.5</t>
  </si>
  <si>
    <t>2.2.6</t>
  </si>
  <si>
    <t>2.2.7</t>
  </si>
  <si>
    <t>2.2.8</t>
  </si>
  <si>
    <t>Interim total 2.2</t>
  </si>
  <si>
    <t>2.3</t>
  </si>
  <si>
    <t>2.3.1</t>
  </si>
  <si>
    <t>2.3.2</t>
  </si>
  <si>
    <t>2.3.3</t>
  </si>
  <si>
    <t>2.3.4</t>
  </si>
  <si>
    <t>2.3.5</t>
  </si>
  <si>
    <t>2.3.6</t>
  </si>
  <si>
    <t>2.3.7</t>
  </si>
  <si>
    <t>2.3.8</t>
  </si>
  <si>
    <t>Interim total 2.3</t>
  </si>
  <si>
    <t>2.4</t>
  </si>
  <si>
    <t>2.4.1</t>
  </si>
  <si>
    <t>2.4.2</t>
  </si>
  <si>
    <t>2.4.3</t>
  </si>
  <si>
    <t>2.4.4</t>
  </si>
  <si>
    <t>2.4.5</t>
  </si>
  <si>
    <t>2.4.6</t>
  </si>
  <si>
    <t>2.4.7</t>
  </si>
  <si>
    <t>2.4.8</t>
  </si>
  <si>
    <t>Interim total 2.4</t>
  </si>
  <si>
    <t>2.5</t>
  </si>
  <si>
    <t>2.5.1</t>
  </si>
  <si>
    <t>2.5.2</t>
  </si>
  <si>
    <t>2.5.3</t>
  </si>
  <si>
    <t>2.5.4</t>
  </si>
  <si>
    <t>2.5.5</t>
  </si>
  <si>
    <t>2.5.6</t>
  </si>
  <si>
    <t>2.5.7</t>
  </si>
  <si>
    <t>2.5.8</t>
  </si>
  <si>
    <t>Interim total 2.5</t>
  </si>
  <si>
    <t>2.6</t>
  </si>
  <si>
    <t>2.6.1</t>
  </si>
  <si>
    <t>2.6.2</t>
  </si>
  <si>
    <t>2.6.3</t>
  </si>
  <si>
    <t>2.6.4</t>
  </si>
  <si>
    <t>2.6.5</t>
  </si>
  <si>
    <t>2.6.6</t>
  </si>
  <si>
    <t>2.6.7</t>
  </si>
  <si>
    <t>2.6.8</t>
  </si>
  <si>
    <t>Interim total 2.6</t>
  </si>
  <si>
    <t>2.7</t>
  </si>
  <si>
    <t>2.7.1</t>
  </si>
  <si>
    <t>2.7.2</t>
  </si>
  <si>
    <t>2.7.3</t>
  </si>
  <si>
    <t>2.7.4</t>
  </si>
  <si>
    <t>2.7.5</t>
  </si>
  <si>
    <t>2.7.6</t>
  </si>
  <si>
    <t>2.7.7</t>
  </si>
  <si>
    <t>2.7.8</t>
  </si>
  <si>
    <t>Interim total 2.7</t>
  </si>
  <si>
    <t>2.8</t>
  </si>
  <si>
    <t>2.8.1</t>
  </si>
  <si>
    <t>2.8.2</t>
  </si>
  <si>
    <t>2.8.3</t>
  </si>
  <si>
    <t>2.8.4</t>
  </si>
  <si>
    <t>2.8.5</t>
  </si>
  <si>
    <t>2.8.6</t>
  </si>
  <si>
    <t>2.8.7</t>
  </si>
  <si>
    <t>2.8.8</t>
  </si>
  <si>
    <t>Interim total 2.8</t>
  </si>
  <si>
    <t>2.9</t>
  </si>
  <si>
    <t>2.9.1</t>
  </si>
  <si>
    <t>2.9.2</t>
  </si>
  <si>
    <t>2.9.3</t>
  </si>
  <si>
    <t>2.9.4</t>
  </si>
  <si>
    <t>2.9.5</t>
  </si>
  <si>
    <t>2.9.6</t>
  </si>
  <si>
    <t>2.9.7</t>
  </si>
  <si>
    <t>2.9.8</t>
  </si>
  <si>
    <t>Interim total 2.9</t>
  </si>
  <si>
    <t>2.10</t>
  </si>
  <si>
    <t>2.10.1</t>
  </si>
  <si>
    <t>2.10.2</t>
  </si>
  <si>
    <t>2.10.3</t>
  </si>
  <si>
    <t>2.10.4</t>
  </si>
  <si>
    <t>2.10.5</t>
  </si>
  <si>
    <t>2.10.6</t>
  </si>
  <si>
    <t>2.10.7</t>
  </si>
  <si>
    <t>2.10.8</t>
  </si>
  <si>
    <t>Interim total 2.10</t>
  </si>
  <si>
    <t>2.11</t>
  </si>
  <si>
    <t>Assessment of proposed personnel for non-specified positions (provided permissible under ToRs)</t>
  </si>
  <si>
    <t>2.11.1</t>
  </si>
  <si>
    <t>2.11.2</t>
  </si>
  <si>
    <t>Qualifications and sufficient assignment duration of the team (professional experience and other specific experience) in order to process theme 1</t>
  </si>
  <si>
    <t>2.11.3</t>
  </si>
  <si>
    <t>Qualifications and sufficient assignment duration of the team (professional experience and other specific experience) in order to process theme 2</t>
  </si>
  <si>
    <t>Interim total 2.11</t>
  </si>
  <si>
    <t>Total 2</t>
  </si>
  <si>
    <t>Overall total 1 + 2</t>
  </si>
  <si>
    <t>Assessment in %</t>
  </si>
  <si>
    <t>Ranking</t>
  </si>
  <si>
    <t>I hereby declare that I completed this assessment independently, to the best of my knowledge and in good faith.</t>
  </si>
  <si>
    <t>Wertung</t>
  </si>
  <si>
    <t>Enter tenderer 1</t>
  </si>
  <si>
    <t>Enter tenderer 2</t>
  </si>
  <si>
    <t>Enter tenderer 3</t>
  </si>
  <si>
    <t>Enter tenderer 4</t>
  </si>
  <si>
    <t>Enter tenderer 5</t>
  </si>
  <si>
    <t xml:space="preserve"> (Automatically increases to 10 if entries were made on sheet "Tenderers 6-10".)</t>
  </si>
  <si>
    <t>Tenderers 1 to 5</t>
  </si>
  <si>
    <t>Enter tenderer 6</t>
  </si>
  <si>
    <t>Enter tenderer 7</t>
  </si>
  <si>
    <t>Enter tenderer 8</t>
  </si>
  <si>
    <t>Enter tenderer 9</t>
  </si>
  <si>
    <t>Enter tenderer 10</t>
  </si>
  <si>
    <t>Tenderers 6 to 10</t>
  </si>
  <si>
    <t>Grid for the assessment of technical bids for contracts above the EU threshold</t>
  </si>
  <si>
    <t xml:space="preserve">Version (Delete as appropriate): </t>
  </si>
  <si>
    <t>Expert 1 (in accordance with ToR provisions/criteria)</t>
  </si>
  <si>
    <t>Expert 2 (in accordance with ToR provisions/criteria)</t>
  </si>
  <si>
    <t xml:space="preserve"> Expert 3 (in accordance with ToR provisions/criteria)</t>
  </si>
  <si>
    <t>Expert 4 (in accordance with ToR provisions/criteria)</t>
  </si>
  <si>
    <t>Expert 5 (in accordance with ToR provisions/criteria)</t>
  </si>
  <si>
    <t>Expert 6 (in accordance with ToR provisions/criteria)</t>
  </si>
  <si>
    <t>Expert 7 (in accordance with ToR provisions/criteria)</t>
  </si>
  <si>
    <t>Expert 8 (in accordance with ToR provisions/criteria)</t>
  </si>
  <si>
    <t>Expert 9 (in accordance with ToR provisions/criteria)</t>
  </si>
  <si>
    <t>Expert 10 (in accordance with ToR provisions/criteria)</t>
  </si>
  <si>
    <r>
      <t xml:space="preserve">Composition and sufficient assignment duration of the team in order to perform the tasks specified in the </t>
    </r>
    <r>
      <rPr>
        <u/>
        <sz val="8"/>
        <rFont val="Arial"/>
        <family val="2"/>
      </rPr>
      <t>schedule and personnel assignment plan</t>
    </r>
  </si>
  <si>
    <t>Date, name</t>
  </si>
  <si>
    <t>Expert 9  (in accordance with ToR provisions/criteria)</t>
  </si>
  <si>
    <t>Expert 10  (in accordance with ToR provisions/criteria)</t>
  </si>
  <si>
    <t>2019.2006.5-001.00</t>
  </si>
  <si>
    <t>Consultancy services in Leadership Development Programme for Water Wastewater</t>
  </si>
  <si>
    <t>Nile Delta Water Management programme</t>
  </si>
  <si>
    <t>Date, name, function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</si>
</sst>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8">
    <font>
      <sz val="8"/>
      <name val="Arial"/>
    </font>
    <font>
      <sz val="8"/>
      <name val="Arial"/>
      <family val="2"/>
    </font>
    <font>
      <b/>
      <sz val="8"/>
      <name val="Arial"/>
      <family val="2"/>
    </font>
    <font>
      <sz val="8"/>
      <name val="Univers (WN)"/>
    </font>
    <font>
      <sz val="8"/>
      <name val="Arial"/>
      <family val="2"/>
    </font>
    <font>
      <b/>
      <sz val="8"/>
      <name val="Arial"/>
      <family val="2"/>
    </font>
    <font>
      <b/>
      <sz val="17"/>
      <name val="Arial"/>
      <family val="2"/>
    </font>
    <font>
      <sz val="17"/>
      <name val="Arial"/>
      <family val="2"/>
    </font>
    <font>
      <sz val="6"/>
      <name val="Arial"/>
      <family val="2"/>
    </font>
    <font>
      <sz val="8"/>
      <name val="Arial"/>
      <family val="2"/>
    </font>
    <font>
      <b/>
      <sz val="10"/>
      <name val="Arial"/>
      <family val="2"/>
    </font>
    <font>
      <b/>
      <sz val="10"/>
      <color theme="1"/>
      <name val="Arial"/>
      <family val="2"/>
    </font>
    <font>
      <sz val="10"/>
      <name val="Arial"/>
      <family val="2"/>
    </font>
    <font>
      <i/>
      <sz val="11"/>
      <color rgb="FF7F7F7F"/>
      <name val="Calibri"/>
      <family val="2"/>
      <scheme val="minor"/>
    </font>
    <font>
      <i/>
      <sz val="8"/>
      <color rgb="FF7F7F7F"/>
      <name val="Calibri"/>
      <family val="2"/>
      <scheme val="minor"/>
    </font>
    <font>
      <sz val="22"/>
      <color rgb="FF808080"/>
      <name val="Arial"/>
      <family val="2"/>
    </font>
    <font>
      <b/>
      <sz val="17"/>
      <color rgb="FFC00000"/>
      <name val="Arial"/>
      <family val="2"/>
    </font>
    <font>
      <u/>
      <sz val="8"/>
      <name val="Arial"/>
      <family val="2"/>
    </font>
  </fonts>
  <fills count="8">
    <fill>
      <patternFill patternType="none"/>
    </fill>
    <fill>
      <patternFill patternType="gray125"/>
    </fill>
    <fill>
      <patternFill patternType="solid">
        <fgColor indexed="65"/>
        <bgColor indexed="64"/>
      </patternFill>
    </fill>
    <fill>
      <patternFill patternType="solid">
        <fgColor indexed="47"/>
        <bgColor indexed="64"/>
      </patternFill>
    </fill>
    <fill>
      <patternFill patternType="lightGray"/>
    </fill>
    <fill>
      <patternFill patternType="solid">
        <fgColor theme="0"/>
        <bgColor indexed="64"/>
      </patternFill>
    </fill>
    <fill>
      <patternFill patternType="solid">
        <fgColor rgb="FFFFFFCC"/>
        <bgColor indexed="64"/>
      </patternFill>
    </fill>
    <fill>
      <patternFill patternType="solid">
        <fgColor rgb="FFFFCC66"/>
        <bgColor indexed="64"/>
      </patternFill>
    </fill>
  </fills>
  <borders count="30">
    <border>
      <left/>
      <right/>
      <top/>
      <bottom/>
      <diagonal/>
    </border>
    <border>
      <left/>
      <right/>
      <top style="thin">
        <color auto="1"/>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auto="1"/>
      </left>
      <right style="hair">
        <color auto="1"/>
      </right>
      <top/>
      <bottom/>
      <diagonal/>
    </border>
    <border>
      <left style="thin">
        <color auto="1"/>
      </left>
      <right/>
      <top style="thin">
        <color auto="1"/>
      </top>
      <bottom style="thin">
        <color indexed="64"/>
      </bottom>
      <diagonal/>
    </border>
    <border>
      <left/>
      <right style="thin">
        <color indexed="64"/>
      </right>
      <top/>
      <bottom/>
      <diagonal/>
    </border>
    <border>
      <left style="thin">
        <color auto="1"/>
      </left>
      <right style="hair">
        <color auto="1"/>
      </right>
      <top style="thin">
        <color auto="1"/>
      </top>
      <bottom style="thin">
        <color auto="1"/>
      </bottom>
      <diagonal/>
    </border>
    <border>
      <left style="thin">
        <color auto="1"/>
      </left>
      <right/>
      <top style="thin">
        <color auto="1"/>
      </top>
      <bottom/>
      <diagonal/>
    </border>
    <border>
      <left style="thin">
        <color auto="1"/>
      </left>
      <right style="thin">
        <color auto="1"/>
      </right>
      <top style="thin">
        <color auto="1"/>
      </top>
      <bottom style="thin">
        <color theme="0" tint="-0.499984740745262"/>
      </bottom>
      <diagonal/>
    </border>
    <border>
      <left style="thin">
        <color auto="1"/>
      </left>
      <right style="thin">
        <color auto="1"/>
      </right>
      <top style="thin">
        <color theme="0" tint="-0.499984740745262"/>
      </top>
      <bottom style="thin">
        <color theme="0" tint="-0.499984740745262"/>
      </bottom>
      <diagonal/>
    </border>
    <border>
      <left style="thin">
        <color auto="1"/>
      </left>
      <right style="thin">
        <color auto="1"/>
      </right>
      <top style="thin">
        <color theme="0" tint="-0.499984740745262"/>
      </top>
      <bottom/>
      <diagonal/>
    </border>
    <border>
      <left/>
      <right style="thin">
        <color auto="1"/>
      </right>
      <top style="thin">
        <color auto="1"/>
      </top>
      <bottom style="thin">
        <color theme="0" tint="-0.499984740745262"/>
      </bottom>
      <diagonal/>
    </border>
    <border>
      <left/>
      <right style="thin">
        <color auto="1"/>
      </right>
      <top style="thin">
        <color theme="0" tint="-0.499984740745262"/>
      </top>
      <bottom style="thin">
        <color theme="0" tint="-0.499984740745262"/>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hair">
        <color auto="1"/>
      </right>
      <top/>
      <bottom style="thin">
        <color auto="1"/>
      </bottom>
      <diagonal/>
    </border>
    <border>
      <left/>
      <right style="thin">
        <color auto="1"/>
      </right>
      <top style="thin">
        <color theme="0" tint="-0.499984740745262"/>
      </top>
      <bottom/>
      <diagonal/>
    </border>
    <border>
      <left style="thin">
        <color auto="1"/>
      </left>
      <right style="hair">
        <color auto="1"/>
      </right>
      <top style="thin">
        <color auto="1"/>
      </top>
      <bottom style="thin">
        <color theme="0" tint="-0.499984740745262"/>
      </bottom>
      <diagonal/>
    </border>
    <border>
      <left style="thin">
        <color auto="1"/>
      </left>
      <right style="hair">
        <color auto="1"/>
      </right>
      <top style="thin">
        <color theme="0" tint="-0.499984740745262"/>
      </top>
      <bottom style="thin">
        <color theme="0" tint="-0.499984740745262"/>
      </bottom>
      <diagonal/>
    </border>
    <border>
      <left style="thin">
        <color auto="1"/>
      </left>
      <right style="hair">
        <color auto="1"/>
      </right>
      <top style="thin">
        <color theme="0" tint="-0.499984740745262"/>
      </top>
      <bottom/>
      <diagonal/>
    </border>
    <border>
      <left style="hair">
        <color auto="1"/>
      </left>
      <right style="thin">
        <color auto="1"/>
      </right>
      <top style="thin">
        <color auto="1"/>
      </top>
      <bottom style="thin">
        <color theme="0" tint="-0.499984740745262"/>
      </bottom>
      <diagonal/>
    </border>
    <border>
      <left style="hair">
        <color auto="1"/>
      </left>
      <right/>
      <top style="thin">
        <color auto="1"/>
      </top>
      <bottom style="thin">
        <color theme="0" tint="-0.499984740745262"/>
      </bottom>
      <diagonal/>
    </border>
    <border>
      <left/>
      <right/>
      <top style="thin">
        <color theme="0" tint="-0.499984740745262"/>
      </top>
      <bottom style="thin">
        <color theme="0" tint="-0.499984740745262"/>
      </bottom>
      <diagonal/>
    </border>
    <border>
      <left/>
      <right/>
      <top style="thin">
        <color theme="0" tint="-0.499984740745262"/>
      </top>
      <bottom/>
      <diagonal/>
    </border>
    <border>
      <left/>
      <right/>
      <top style="thin">
        <color auto="1"/>
      </top>
      <bottom style="thin">
        <color theme="0" tint="-0.499984740745262"/>
      </bottom>
      <diagonal/>
    </border>
  </borders>
  <cellStyleXfs count="3">
    <xf numFmtId="0" fontId="0" fillId="0" borderId="0"/>
    <xf numFmtId="9" fontId="9" fillId="0" borderId="0" applyFont="0" applyFill="0" applyBorder="0" applyAlignment="0" applyProtection="0"/>
    <xf numFmtId="0" fontId="13" fillId="0" borderId="0" applyNumberFormat="0" applyFill="0" applyBorder="0" applyAlignment="0" applyProtection="0"/>
  </cellStyleXfs>
  <cellXfs count="159">
    <xf numFmtId="0" fontId="0" fillId="0" borderId="0" xfId="0"/>
    <xf numFmtId="0" fontId="0" fillId="0" borderId="0" xfId="0" applyAlignment="1">
      <alignment vertical="center"/>
    </xf>
    <xf numFmtId="0" fontId="1" fillId="0" borderId="0" xfId="0" applyFont="1" applyAlignment="1">
      <alignment vertical="center"/>
    </xf>
    <xf numFmtId="0" fontId="0" fillId="0" borderId="2" xfId="0" applyBorder="1" applyAlignment="1">
      <alignment vertical="center" wrapText="1"/>
    </xf>
    <xf numFmtId="49" fontId="1" fillId="0" borderId="0" xfId="0" applyNumberFormat="1" applyFont="1" applyAlignment="1">
      <alignment horizontal="center" vertical="center"/>
    </xf>
    <xf numFmtId="0" fontId="0" fillId="0" borderId="0" xfId="0" applyAlignment="1">
      <alignment horizontal="center" vertical="center"/>
    </xf>
    <xf numFmtId="0" fontId="2" fillId="0" borderId="0" xfId="0" applyFont="1" applyAlignment="1">
      <alignment vertical="center"/>
    </xf>
    <xf numFmtId="0" fontId="0" fillId="0" borderId="0" xfId="0" applyAlignment="1">
      <alignment horizontal="left" vertical="center" wrapText="1"/>
    </xf>
    <xf numFmtId="0" fontId="0" fillId="0" borderId="0" xfId="0" applyAlignment="1">
      <alignment vertical="center" wrapText="1"/>
    </xf>
    <xf numFmtId="0" fontId="4" fillId="0" borderId="0" xfId="0" applyFont="1"/>
    <xf numFmtId="49" fontId="1" fillId="0" borderId="5" xfId="0" applyNumberFormat="1" applyFont="1" applyBorder="1" applyAlignment="1">
      <alignment horizontal="center" vertical="center"/>
    </xf>
    <xf numFmtId="49" fontId="1" fillId="0" borderId="19" xfId="0" applyNumberFormat="1" applyFont="1" applyBorder="1" applyAlignment="1">
      <alignment horizontal="center" vertical="center"/>
    </xf>
    <xf numFmtId="1" fontId="2" fillId="5" borderId="13" xfId="1" applyNumberFormat="1" applyFont="1" applyFill="1" applyBorder="1" applyAlignment="1" applyProtection="1">
      <alignment horizontal="right" vertical="center"/>
    </xf>
    <xf numFmtId="49" fontId="1" fillId="0" borderId="5" xfId="0" quotePrefix="1" applyNumberFormat="1" applyFont="1" applyBorder="1" applyAlignment="1">
      <alignment horizontal="center" vertical="center"/>
    </xf>
    <xf numFmtId="0" fontId="0" fillId="0" borderId="4" xfId="0" applyBorder="1" applyAlignment="1">
      <alignment horizontal="center" vertical="center"/>
    </xf>
    <xf numFmtId="0" fontId="4" fillId="0" borderId="4" xfId="0" applyFont="1" applyBorder="1" applyAlignment="1">
      <alignment vertical="center" wrapText="1"/>
    </xf>
    <xf numFmtId="1" fontId="10" fillId="0" borderId="3" xfId="0" applyNumberFormat="1" applyFont="1" applyBorder="1" applyAlignment="1">
      <alignment horizontal="right" vertical="center"/>
    </xf>
    <xf numFmtId="1" fontId="12" fillId="0" borderId="3" xfId="0" applyNumberFormat="1" applyFont="1" applyBorder="1" applyAlignment="1">
      <alignment horizontal="right" vertical="center"/>
    </xf>
    <xf numFmtId="9" fontId="1" fillId="7" borderId="14" xfId="1" applyFont="1" applyFill="1" applyBorder="1" applyAlignment="1" applyProtection="1">
      <alignment horizontal="right" vertical="center"/>
      <protection locked="0"/>
    </xf>
    <xf numFmtId="9" fontId="1" fillId="7" borderId="15" xfId="1" applyFont="1" applyFill="1" applyBorder="1" applyAlignment="1" applyProtection="1">
      <alignment horizontal="right" vertical="center"/>
      <protection locked="0"/>
    </xf>
    <xf numFmtId="9" fontId="2" fillId="2" borderId="3" xfId="1" applyFont="1" applyFill="1" applyBorder="1" applyAlignment="1" applyProtection="1">
      <alignment horizontal="right" vertical="center"/>
    </xf>
    <xf numFmtId="9" fontId="2" fillId="0" borderId="3" xfId="1" applyFont="1" applyBorder="1" applyAlignment="1" applyProtection="1">
      <alignment horizontal="right" vertical="center"/>
    </xf>
    <xf numFmtId="9" fontId="0" fillId="7" borderId="14" xfId="1" applyFont="1" applyFill="1" applyBorder="1" applyAlignment="1" applyProtection="1">
      <alignment horizontal="right" vertical="center"/>
      <protection locked="0"/>
    </xf>
    <xf numFmtId="9" fontId="10" fillId="0" borderId="3" xfId="1" applyFont="1" applyFill="1" applyBorder="1" applyAlignment="1" applyProtection="1">
      <alignment horizontal="right" vertical="center"/>
    </xf>
    <xf numFmtId="0" fontId="14" fillId="0" borderId="0" xfId="2" applyFont="1" applyBorder="1" applyAlignment="1">
      <alignment vertical="top" wrapText="1"/>
    </xf>
    <xf numFmtId="1" fontId="1" fillId="0" borderId="13" xfId="0" applyNumberFormat="1" applyFont="1" applyBorder="1" applyAlignment="1">
      <alignment horizontal="right" vertical="center"/>
    </xf>
    <xf numFmtId="0" fontId="15" fillId="0" borderId="0" xfId="0" applyFont="1" applyAlignment="1">
      <alignment vertical="center" wrapText="1"/>
    </xf>
    <xf numFmtId="0" fontId="15" fillId="0" borderId="0" xfId="0" applyFont="1" applyAlignment="1">
      <alignment vertical="center"/>
    </xf>
    <xf numFmtId="0" fontId="2" fillId="0" borderId="0" xfId="0" applyFont="1" applyAlignment="1">
      <alignment vertical="center" wrapText="1"/>
    </xf>
    <xf numFmtId="49" fontId="1" fillId="0" borderId="4" xfId="0" applyNumberFormat="1" applyFont="1" applyBorder="1" applyAlignment="1">
      <alignment horizontal="center" vertical="center"/>
    </xf>
    <xf numFmtId="49" fontId="1" fillId="0" borderId="2" xfId="0" applyNumberFormat="1" applyFont="1" applyBorder="1" applyAlignment="1">
      <alignment horizontal="center" vertical="center"/>
    </xf>
    <xf numFmtId="49" fontId="10" fillId="3" borderId="6" xfId="0" quotePrefix="1" applyNumberFormat="1" applyFont="1" applyFill="1" applyBorder="1" applyAlignment="1">
      <alignment horizontal="center" vertical="center"/>
    </xf>
    <xf numFmtId="49" fontId="1" fillId="0" borderId="17" xfId="0" quotePrefix="1" applyNumberFormat="1" applyFont="1" applyBorder="1" applyAlignment="1">
      <alignment horizontal="center" vertical="center"/>
    </xf>
    <xf numFmtId="49" fontId="1" fillId="0" borderId="21" xfId="0" quotePrefix="1" applyNumberFormat="1" applyFont="1" applyBorder="1" applyAlignment="1">
      <alignment horizontal="center" vertical="center"/>
    </xf>
    <xf numFmtId="49" fontId="2" fillId="0" borderId="16" xfId="0" quotePrefix="1" applyNumberFormat="1" applyFont="1" applyBorder="1" applyAlignment="1">
      <alignment horizontal="center" vertical="center"/>
    </xf>
    <xf numFmtId="49" fontId="1" fillId="0" borderId="17" xfId="0" applyNumberFormat="1" applyFont="1" applyBorder="1" applyAlignment="1">
      <alignment horizontal="center" vertical="center"/>
    </xf>
    <xf numFmtId="164" fontId="7" fillId="0" borderId="2" xfId="0" applyNumberFormat="1" applyFont="1" applyBorder="1" applyAlignment="1">
      <alignment vertical="center"/>
    </xf>
    <xf numFmtId="164" fontId="0" fillId="0" borderId="0" xfId="0" applyNumberFormat="1" applyAlignment="1">
      <alignment vertical="center"/>
    </xf>
    <xf numFmtId="164" fontId="1" fillId="0" borderId="0" xfId="0" applyNumberFormat="1" applyFont="1" applyAlignment="1">
      <alignment horizontal="left" vertical="top"/>
    </xf>
    <xf numFmtId="164" fontId="0" fillId="0" borderId="2" xfId="0" applyNumberFormat="1" applyBorder="1" applyAlignment="1">
      <alignment vertical="center" wrapText="1"/>
    </xf>
    <xf numFmtId="164" fontId="0" fillId="0" borderId="2" xfId="0" applyNumberFormat="1" applyBorder="1" applyAlignment="1">
      <alignment vertical="center"/>
    </xf>
    <xf numFmtId="164" fontId="5" fillId="0" borderId="2" xfId="0" applyNumberFormat="1" applyFont="1" applyBorder="1" applyAlignment="1">
      <alignment vertical="center"/>
    </xf>
    <xf numFmtId="164" fontId="1" fillId="0" borderId="8" xfId="0" applyNumberFormat="1" applyFont="1" applyBorder="1" applyAlignment="1">
      <alignment horizontal="center" vertical="center"/>
    </xf>
    <xf numFmtId="164" fontId="1" fillId="0" borderId="10" xfId="0" applyNumberFormat="1" applyFont="1" applyBorder="1" applyAlignment="1">
      <alignment horizontal="center" vertical="center"/>
    </xf>
    <xf numFmtId="164" fontId="1" fillId="0" borderId="0" xfId="0" applyNumberFormat="1" applyFont="1" applyAlignment="1">
      <alignment horizontal="center" vertical="center"/>
    </xf>
    <xf numFmtId="164" fontId="3" fillId="0" borderId="20" xfId="0" applyNumberFormat="1" applyFont="1" applyBorder="1" applyAlignment="1">
      <alignment horizontal="center" vertical="center"/>
    </xf>
    <xf numFmtId="164" fontId="1" fillId="0" borderId="7" xfId="0" applyNumberFormat="1" applyFont="1" applyBorder="1" applyAlignment="1">
      <alignment horizontal="center" vertical="center"/>
    </xf>
    <xf numFmtId="164" fontId="1" fillId="0" borderId="2" xfId="0" applyNumberFormat="1" applyFont="1" applyBorder="1" applyAlignment="1">
      <alignment horizontal="center" vertical="center"/>
    </xf>
    <xf numFmtId="164" fontId="2" fillId="5" borderId="22" xfId="0" applyNumberFormat="1" applyFont="1" applyFill="1" applyBorder="1" applyAlignment="1">
      <alignment horizontal="right" vertical="center"/>
    </xf>
    <xf numFmtId="164" fontId="1" fillId="0" borderId="25" xfId="0" applyNumberFormat="1" applyFont="1" applyBorder="1" applyAlignment="1">
      <alignment horizontal="right" vertical="center"/>
    </xf>
    <xf numFmtId="164" fontId="1" fillId="5" borderId="22" xfId="0" applyNumberFormat="1" applyFont="1" applyFill="1" applyBorder="1" applyAlignment="1">
      <alignment horizontal="right" vertical="center"/>
    </xf>
    <xf numFmtId="164" fontId="1" fillId="0" borderId="26" xfId="0" applyNumberFormat="1" applyFont="1" applyBorder="1" applyAlignment="1">
      <alignment horizontal="right" vertical="center"/>
    </xf>
    <xf numFmtId="164" fontId="1" fillId="6" borderId="23" xfId="0" applyNumberFormat="1" applyFont="1" applyFill="1" applyBorder="1" applyAlignment="1" applyProtection="1">
      <alignment horizontal="right" vertical="center"/>
      <protection locked="0"/>
    </xf>
    <xf numFmtId="164" fontId="1" fillId="0" borderId="17" xfId="0" applyNumberFormat="1" applyFont="1" applyBorder="1" applyAlignment="1">
      <alignment horizontal="right" vertical="center"/>
    </xf>
    <xf numFmtId="164" fontId="1" fillId="0" borderId="27" xfId="0" applyNumberFormat="1" applyFont="1" applyBorder="1" applyAlignment="1">
      <alignment horizontal="right" vertical="center"/>
    </xf>
    <xf numFmtId="164" fontId="1" fillId="6" borderId="24" xfId="0" applyNumberFormat="1" applyFont="1" applyFill="1" applyBorder="1" applyAlignment="1" applyProtection="1">
      <alignment horizontal="right" vertical="center"/>
      <protection locked="0"/>
    </xf>
    <xf numFmtId="164" fontId="1" fillId="0" borderId="21" xfId="0" applyNumberFormat="1" applyFont="1" applyBorder="1" applyAlignment="1">
      <alignment horizontal="right" vertical="center"/>
    </xf>
    <xf numFmtId="164" fontId="1" fillId="0" borderId="28" xfId="0" applyNumberFormat="1" applyFont="1" applyBorder="1" applyAlignment="1">
      <alignment horizontal="right" vertical="center"/>
    </xf>
    <xf numFmtId="164" fontId="2" fillId="4" borderId="11" xfId="0" applyNumberFormat="1" applyFont="1" applyFill="1" applyBorder="1" applyAlignment="1">
      <alignment horizontal="right" vertical="center"/>
    </xf>
    <xf numFmtId="164" fontId="2" fillId="0" borderId="6" xfId="0" applyNumberFormat="1" applyFont="1" applyBorder="1" applyAlignment="1">
      <alignment horizontal="right" vertical="center"/>
    </xf>
    <xf numFmtId="164" fontId="2" fillId="0" borderId="1" xfId="0" applyNumberFormat="1" applyFont="1" applyBorder="1" applyAlignment="1">
      <alignment horizontal="right" vertical="center"/>
    </xf>
    <xf numFmtId="164" fontId="1" fillId="0" borderId="16" xfId="0" applyNumberFormat="1" applyFont="1" applyBorder="1" applyAlignment="1">
      <alignment horizontal="right" vertical="center"/>
    </xf>
    <xf numFmtId="164" fontId="1" fillId="0" borderId="29" xfId="0" applyNumberFormat="1" applyFont="1" applyBorder="1" applyAlignment="1">
      <alignment horizontal="right" vertical="center"/>
    </xf>
    <xf numFmtId="164" fontId="1" fillId="6" borderId="11" xfId="0" applyNumberFormat="1" applyFont="1" applyFill="1" applyBorder="1" applyAlignment="1" applyProtection="1">
      <alignment horizontal="right" vertical="center"/>
      <protection locked="0"/>
    </xf>
    <xf numFmtId="164" fontId="1" fillId="4" borderId="11" xfId="0" applyNumberFormat="1" applyFont="1" applyFill="1" applyBorder="1" applyAlignment="1">
      <alignment horizontal="right" vertical="center"/>
    </xf>
    <xf numFmtId="164" fontId="2" fillId="0" borderId="6" xfId="1" applyNumberFormat="1" applyFont="1" applyBorder="1" applyAlignment="1" applyProtection="1">
      <alignment horizontal="right" vertical="center"/>
    </xf>
    <xf numFmtId="164" fontId="2" fillId="0" borderId="1" xfId="1" applyNumberFormat="1" applyFont="1" applyBorder="1" applyAlignment="1" applyProtection="1">
      <alignment horizontal="right" vertical="center"/>
    </xf>
    <xf numFmtId="164" fontId="1" fillId="0" borderId="22" xfId="0" applyNumberFormat="1" applyFont="1" applyBorder="1" applyAlignment="1">
      <alignment horizontal="right" vertical="center"/>
    </xf>
    <xf numFmtId="164" fontId="0" fillId="6" borderId="23" xfId="0" applyNumberFormat="1" applyFill="1" applyBorder="1" applyAlignment="1" applyProtection="1">
      <alignment horizontal="right" vertical="center"/>
      <protection locked="0"/>
    </xf>
    <xf numFmtId="164" fontId="10" fillId="4" borderId="11" xfId="0" applyNumberFormat="1" applyFont="1" applyFill="1" applyBorder="1" applyAlignment="1">
      <alignment horizontal="right" vertical="center"/>
    </xf>
    <xf numFmtId="164" fontId="10" fillId="0" borderId="6" xfId="1" applyNumberFormat="1" applyFont="1" applyFill="1" applyBorder="1" applyAlignment="1" applyProtection="1">
      <alignment horizontal="right" vertical="center"/>
    </xf>
    <xf numFmtId="164" fontId="10" fillId="0" borderId="1" xfId="1" applyNumberFormat="1" applyFont="1" applyFill="1" applyBorder="1" applyAlignment="1" applyProtection="1">
      <alignment horizontal="right" vertical="center"/>
    </xf>
    <xf numFmtId="164" fontId="10" fillId="0" borderId="11" xfId="0" applyNumberFormat="1" applyFont="1" applyBorder="1" applyAlignment="1">
      <alignment horizontal="right" vertical="center"/>
    </xf>
    <xf numFmtId="164" fontId="12" fillId="0" borderId="11" xfId="0" applyNumberFormat="1" applyFont="1" applyBorder="1" applyAlignment="1">
      <alignment horizontal="right" vertical="center"/>
    </xf>
    <xf numFmtId="164" fontId="1" fillId="0" borderId="0" xfId="0" applyNumberFormat="1" applyFont="1" applyAlignment="1">
      <alignment vertical="center"/>
    </xf>
    <xf numFmtId="164" fontId="1" fillId="0" borderId="0" xfId="0" applyNumberFormat="1" applyFont="1" applyAlignment="1" applyProtection="1">
      <alignment vertical="center"/>
      <protection hidden="1"/>
    </xf>
    <xf numFmtId="164" fontId="0" fillId="0" borderId="0" xfId="0" applyNumberFormat="1" applyAlignment="1" applyProtection="1">
      <alignment vertical="center"/>
      <protection hidden="1"/>
    </xf>
    <xf numFmtId="49" fontId="2" fillId="7" borderId="0" xfId="0" applyNumberFormat="1" applyFont="1" applyFill="1" applyAlignment="1" applyProtection="1">
      <alignment horizontal="left" vertical="top"/>
      <protection locked="0"/>
    </xf>
    <xf numFmtId="10" fontId="10" fillId="0" borderId="6" xfId="1" applyNumberFormat="1" applyFont="1" applyBorder="1" applyAlignment="1" applyProtection="1">
      <alignment horizontal="right" vertical="center"/>
    </xf>
    <xf numFmtId="10" fontId="10" fillId="0" borderId="1" xfId="1" applyNumberFormat="1" applyFont="1" applyBorder="1" applyAlignment="1" applyProtection="1">
      <alignment horizontal="right" vertical="center"/>
    </xf>
    <xf numFmtId="1" fontId="10" fillId="0" borderId="6" xfId="0" applyNumberFormat="1" applyFont="1" applyBorder="1" applyAlignment="1">
      <alignment horizontal="right" vertical="center"/>
    </xf>
    <xf numFmtId="9" fontId="1" fillId="7" borderId="3" xfId="1" applyFont="1" applyFill="1" applyBorder="1" applyAlignment="1" applyProtection="1">
      <alignment horizontal="right" vertical="center"/>
      <protection locked="0"/>
    </xf>
    <xf numFmtId="164" fontId="1" fillId="0" borderId="6" xfId="0" applyNumberFormat="1" applyFont="1" applyBorder="1" applyAlignment="1">
      <alignment horizontal="right" vertical="center"/>
    </xf>
    <xf numFmtId="164" fontId="1" fillId="0" borderId="1" xfId="0" applyNumberFormat="1" applyFont="1" applyBorder="1" applyAlignment="1">
      <alignment horizontal="right" vertical="center"/>
    </xf>
    <xf numFmtId="0" fontId="1" fillId="0" borderId="0" xfId="0" applyFont="1"/>
    <xf numFmtId="10" fontId="0" fillId="0" borderId="0" xfId="0" applyNumberFormat="1"/>
    <xf numFmtId="0" fontId="1" fillId="0" borderId="0" xfId="0" applyFont="1" applyAlignment="1">
      <alignment horizontal="left" vertical="center" wrapText="1"/>
    </xf>
    <xf numFmtId="49" fontId="2" fillId="0" borderId="6" xfId="0" quotePrefix="1" applyNumberFormat="1" applyFont="1" applyBorder="1" applyAlignment="1">
      <alignment horizontal="center" vertical="center"/>
    </xf>
    <xf numFmtId="0" fontId="10" fillId="3" borderId="6" xfId="0" quotePrefix="1" applyFont="1" applyFill="1" applyBorder="1" applyAlignment="1">
      <alignment horizontal="center" vertical="center"/>
    </xf>
    <xf numFmtId="0" fontId="1" fillId="0" borderId="0" xfId="0" applyFont="1" applyAlignment="1">
      <alignment vertical="center" wrapText="1"/>
    </xf>
    <xf numFmtId="49" fontId="2" fillId="0" borderId="0" xfId="0" applyNumberFormat="1" applyFont="1" applyAlignment="1">
      <alignment horizontal="left" vertical="top"/>
    </xf>
    <xf numFmtId="49" fontId="2" fillId="7" borderId="4" xfId="0" applyNumberFormat="1" applyFont="1" applyFill="1" applyBorder="1" applyAlignment="1" applyProtection="1">
      <alignment horizontal="left" vertical="top"/>
      <protection locked="0"/>
    </xf>
    <xf numFmtId="49" fontId="2" fillId="0" borderId="4" xfId="0" applyNumberFormat="1" applyFont="1" applyBorder="1" applyAlignment="1">
      <alignment horizontal="left" vertical="top"/>
    </xf>
    <xf numFmtId="164" fontId="1" fillId="0" borderId="4" xfId="0" applyNumberFormat="1" applyFont="1" applyBorder="1" applyAlignment="1">
      <alignment horizontal="left"/>
    </xf>
    <xf numFmtId="0" fontId="2" fillId="0" borderId="6" xfId="0" applyFont="1" applyBorder="1" applyAlignment="1">
      <alignment horizontal="left" vertical="center" wrapText="1"/>
    </xf>
    <xf numFmtId="0" fontId="2" fillId="0" borderId="3" xfId="0" applyFont="1" applyBorder="1" applyAlignment="1">
      <alignment horizontal="left" vertical="center" wrapText="1"/>
    </xf>
    <xf numFmtId="0" fontId="0" fillId="0" borderId="2" xfId="0" applyBorder="1" applyAlignment="1">
      <alignment horizontal="center" vertical="center" wrapText="1"/>
    </xf>
    <xf numFmtId="0" fontId="0" fillId="0" borderId="7" xfId="0" applyBorder="1" applyAlignment="1">
      <alignment horizontal="center" vertical="center" wrapText="1"/>
    </xf>
    <xf numFmtId="49" fontId="10" fillId="0" borderId="1" xfId="0" applyNumberFormat="1" applyFont="1" applyBorder="1" applyAlignment="1">
      <alignment horizontal="right" vertical="center" wrapText="1"/>
    </xf>
    <xf numFmtId="49" fontId="10" fillId="0" borderId="6" xfId="0" applyNumberFormat="1" applyFont="1" applyBorder="1" applyAlignment="1">
      <alignment horizontal="right" vertical="center" wrapText="1"/>
    </xf>
    <xf numFmtId="49" fontId="2" fillId="0" borderId="13" xfId="0" applyNumberFormat="1" applyFont="1" applyBorder="1" applyAlignment="1">
      <alignment horizontal="left" vertical="center" wrapText="1"/>
    </xf>
    <xf numFmtId="0" fontId="1" fillId="0" borderId="0" xfId="0" applyFont="1" applyAlignment="1">
      <alignment vertical="top" wrapText="1"/>
    </xf>
    <xf numFmtId="49" fontId="1" fillId="0" borderId="0" xfId="0" applyNumberFormat="1" applyFont="1" applyAlignment="1">
      <alignment vertical="top"/>
    </xf>
    <xf numFmtId="49" fontId="10" fillId="0" borderId="3" xfId="0" applyNumberFormat="1" applyFont="1" applyBorder="1" applyAlignment="1">
      <alignment horizontal="right" vertical="center" wrapText="1"/>
    </xf>
    <xf numFmtId="49" fontId="1" fillId="0" borderId="14" xfId="0" quotePrefix="1" applyNumberFormat="1" applyFont="1" applyBorder="1" applyAlignment="1">
      <alignment horizontal="left" vertical="center" wrapText="1"/>
    </xf>
    <xf numFmtId="49" fontId="1" fillId="0" borderId="14" xfId="0" applyNumberFormat="1" applyFont="1" applyBorder="1" applyAlignment="1">
      <alignment horizontal="left" vertical="center" wrapText="1"/>
    </xf>
    <xf numFmtId="49" fontId="0" fillId="0" borderId="14" xfId="0" applyNumberFormat="1" applyBorder="1" applyAlignment="1">
      <alignment horizontal="left" vertical="center" wrapText="1"/>
    </xf>
    <xf numFmtId="49" fontId="2" fillId="0" borderId="6" xfId="0" applyNumberFormat="1" applyFont="1" applyBorder="1" applyAlignment="1">
      <alignment horizontal="left" vertical="center" wrapText="1"/>
    </xf>
    <xf numFmtId="49" fontId="2" fillId="0" borderId="3" xfId="0" applyNumberFormat="1" applyFont="1" applyBorder="1" applyAlignment="1">
      <alignment horizontal="left" vertical="center" wrapText="1"/>
    </xf>
    <xf numFmtId="0" fontId="1" fillId="0" borderId="14" xfId="0" applyFont="1" applyBorder="1" applyAlignment="1">
      <alignment horizontal="left" vertical="center" wrapText="1"/>
    </xf>
    <xf numFmtId="0" fontId="1" fillId="5" borderId="14" xfId="0" applyFont="1" applyFill="1" applyBorder="1" applyAlignment="1">
      <alignment horizontal="left" vertical="center" wrapText="1"/>
    </xf>
    <xf numFmtId="49" fontId="0" fillId="0" borderId="0" xfId="0" quotePrefix="1" applyNumberFormat="1" applyAlignment="1">
      <alignment horizontal="center" vertical="center" wrapText="1"/>
    </xf>
    <xf numFmtId="49" fontId="0" fillId="0" borderId="10" xfId="0" quotePrefix="1" applyNumberFormat="1" applyBorder="1" applyAlignment="1">
      <alignment horizontal="center" vertical="center" wrapText="1"/>
    </xf>
    <xf numFmtId="0" fontId="1" fillId="0" borderId="0" xfId="0" applyFont="1" applyAlignment="1">
      <alignment horizontal="left" vertical="top" wrapText="1"/>
    </xf>
    <xf numFmtId="0" fontId="1" fillId="0" borderId="0" xfId="0" applyFont="1" applyAlignment="1">
      <alignment vertical="top"/>
    </xf>
    <xf numFmtId="49" fontId="5" fillId="0" borderId="0" xfId="0" applyNumberFormat="1" applyFont="1" applyAlignment="1" applyProtection="1">
      <alignment horizontal="left" vertical="top"/>
      <protection locked="0"/>
    </xf>
    <xf numFmtId="49" fontId="1" fillId="0" borderId="2" xfId="0" applyNumberFormat="1" applyFont="1" applyBorder="1" applyAlignment="1">
      <alignment horizontal="left" vertical="top" wrapText="1"/>
    </xf>
    <xf numFmtId="0" fontId="1" fillId="0" borderId="2" xfId="0" applyFont="1" applyBorder="1" applyAlignment="1">
      <alignment horizontal="left" vertical="top" wrapText="1"/>
    </xf>
    <xf numFmtId="49" fontId="2" fillId="6" borderId="18" xfId="0" applyNumberFormat="1" applyFont="1" applyFill="1" applyBorder="1" applyAlignment="1" applyProtection="1">
      <alignment horizontal="center" vertical="center" wrapText="1"/>
      <protection locked="0"/>
    </xf>
    <xf numFmtId="49" fontId="0" fillId="6" borderId="18" xfId="0" applyNumberFormat="1" applyFill="1" applyBorder="1" applyAlignment="1" applyProtection="1">
      <alignment horizontal="center" vertical="center" wrapText="1"/>
      <protection locked="0"/>
    </xf>
    <xf numFmtId="164" fontId="8" fillId="0" borderId="2" xfId="0" applyNumberFormat="1" applyFont="1" applyBorder="1" applyAlignment="1">
      <alignment horizontal="left" vertical="center" wrapText="1"/>
    </xf>
    <xf numFmtId="164" fontId="8" fillId="0" borderId="2" xfId="0" applyNumberFormat="1" applyFont="1" applyBorder="1" applyAlignment="1">
      <alignment horizontal="left" vertical="center"/>
    </xf>
    <xf numFmtId="0" fontId="1" fillId="0" borderId="4" xfId="0" applyFont="1" applyBorder="1" applyAlignment="1">
      <alignment horizontal="left" vertical="top"/>
    </xf>
    <xf numFmtId="49" fontId="2" fillId="7" borderId="4" xfId="0" applyNumberFormat="1" applyFont="1" applyFill="1" applyBorder="1" applyAlignment="1" applyProtection="1">
      <alignment horizontal="left" vertical="top" wrapText="1"/>
      <protection locked="0"/>
    </xf>
    <xf numFmtId="49" fontId="5" fillId="7" borderId="4" xfId="0" applyNumberFormat="1" applyFont="1" applyFill="1" applyBorder="1" applyAlignment="1" applyProtection="1">
      <alignment horizontal="left" vertical="top"/>
      <protection locked="0"/>
    </xf>
    <xf numFmtId="49" fontId="5" fillId="7" borderId="0" xfId="0" applyNumberFormat="1" applyFont="1" applyFill="1" applyAlignment="1" applyProtection="1">
      <alignment horizontal="left" vertical="top"/>
      <protection locked="0"/>
    </xf>
    <xf numFmtId="49" fontId="0" fillId="6" borderId="12" xfId="0" applyNumberFormat="1" applyFill="1" applyBorder="1" applyAlignment="1" applyProtection="1">
      <alignment horizontal="center" vertical="center" wrapText="1"/>
      <protection locked="0"/>
    </xf>
    <xf numFmtId="164" fontId="1" fillId="0" borderId="2" xfId="0" applyNumberFormat="1" applyFont="1" applyBorder="1" applyAlignment="1">
      <alignment horizontal="right" vertical="center"/>
    </xf>
    <xf numFmtId="164" fontId="0" fillId="0" borderId="2" xfId="0" applyNumberFormat="1" applyBorder="1" applyAlignment="1">
      <alignment horizontal="right" vertical="center"/>
    </xf>
    <xf numFmtId="49" fontId="2" fillId="7" borderId="0" xfId="0" applyNumberFormat="1" applyFont="1" applyFill="1" applyAlignment="1" applyProtection="1">
      <alignment horizontal="left" vertical="top" wrapText="1"/>
      <protection locked="0"/>
    </xf>
    <xf numFmtId="0" fontId="0" fillId="0" borderId="0" xfId="0" applyAlignment="1" applyProtection="1">
      <alignment horizontal="left" vertical="top" wrapText="1"/>
      <protection locked="0"/>
    </xf>
    <xf numFmtId="0" fontId="0" fillId="0" borderId="4" xfId="0" applyBorder="1" applyAlignment="1" applyProtection="1">
      <alignment horizontal="left" vertical="top" wrapText="1"/>
      <protection locked="0"/>
    </xf>
    <xf numFmtId="164" fontId="1" fillId="0" borderId="4" xfId="0" applyNumberFormat="1" applyFont="1" applyBorder="1" applyAlignment="1">
      <alignment horizontal="left" vertical="top"/>
    </xf>
    <xf numFmtId="0" fontId="1" fillId="0" borderId="4" xfId="0" applyFont="1" applyBorder="1"/>
    <xf numFmtId="164" fontId="1" fillId="0" borderId="0" xfId="0" applyNumberFormat="1" applyFont="1" applyAlignment="1">
      <alignment horizontal="left" vertical="top"/>
    </xf>
    <xf numFmtId="0" fontId="1" fillId="0" borderId="0" xfId="0" applyFont="1"/>
    <xf numFmtId="0" fontId="1" fillId="0" borderId="4" xfId="0" applyFont="1" applyBorder="1" applyAlignment="1">
      <alignment horizontal="left" vertical="top" wrapText="1"/>
    </xf>
    <xf numFmtId="49" fontId="1" fillId="0" borderId="0" xfId="0" applyNumberFormat="1" applyFont="1" applyAlignment="1">
      <alignment horizontal="center" vertical="center" wrapText="1"/>
    </xf>
    <xf numFmtId="49" fontId="0" fillId="0" borderId="10" xfId="0" applyNumberFormat="1" applyBorder="1" applyAlignment="1">
      <alignment horizontal="center" vertical="center" wrapText="1"/>
    </xf>
    <xf numFmtId="0" fontId="2" fillId="0" borderId="13" xfId="0" applyFont="1" applyBorder="1" applyAlignment="1">
      <alignment horizontal="left" vertical="center" wrapText="1"/>
    </xf>
    <xf numFmtId="0" fontId="11" fillId="3" borderId="3" xfId="0" applyFont="1" applyFill="1" applyBorder="1" applyAlignment="1">
      <alignment horizontal="left" vertical="center" wrapText="1"/>
    </xf>
    <xf numFmtId="0" fontId="11" fillId="3" borderId="9" xfId="0" applyFont="1" applyFill="1" applyBorder="1" applyAlignment="1">
      <alignment horizontal="left" vertical="center" wrapText="1"/>
    </xf>
    <xf numFmtId="1" fontId="2" fillId="0" borderId="9" xfId="0" applyNumberFormat="1" applyFont="1" applyBorder="1" applyAlignment="1">
      <alignment horizontal="left" vertical="center" wrapText="1"/>
    </xf>
    <xf numFmtId="1" fontId="2" fillId="0" borderId="6" xfId="0" applyNumberFormat="1" applyFont="1" applyBorder="1" applyAlignment="1">
      <alignment horizontal="left" vertical="center" wrapText="1"/>
    </xf>
    <xf numFmtId="0" fontId="1" fillId="5" borderId="15" xfId="0" applyFont="1" applyFill="1" applyBorder="1" applyAlignment="1">
      <alignment horizontal="left" vertical="center" wrapText="1"/>
    </xf>
    <xf numFmtId="1" fontId="1" fillId="0" borderId="14" xfId="0" applyNumberFormat="1" applyFont="1" applyBorder="1" applyAlignment="1">
      <alignment horizontal="left" vertical="center" wrapText="1"/>
    </xf>
    <xf numFmtId="164" fontId="2" fillId="0" borderId="2" xfId="0" applyNumberFormat="1" applyFont="1" applyBorder="1" applyAlignment="1" applyProtection="1">
      <alignment horizontal="left"/>
      <protection locked="0"/>
    </xf>
    <xf numFmtId="0" fontId="14" fillId="0" borderId="0" xfId="2" applyFont="1" applyBorder="1" applyAlignment="1">
      <alignment horizontal="left" vertical="top" wrapText="1"/>
    </xf>
    <xf numFmtId="49" fontId="6" fillId="0" borderId="2" xfId="0" applyNumberFormat="1" applyFont="1" applyBorder="1" applyAlignment="1">
      <alignment horizontal="left" vertical="center" wrapText="1"/>
    </xf>
    <xf numFmtId="49" fontId="6" fillId="0" borderId="0" xfId="0" applyNumberFormat="1" applyFont="1" applyAlignment="1">
      <alignment horizontal="left" vertical="center" wrapText="1"/>
    </xf>
    <xf numFmtId="1" fontId="2" fillId="0" borderId="3" xfId="0" applyNumberFormat="1" applyFont="1" applyBorder="1" applyAlignment="1">
      <alignment horizontal="left" vertical="center" wrapText="1"/>
    </xf>
    <xf numFmtId="49" fontId="2" fillId="0" borderId="4" xfId="0" applyNumberFormat="1" applyFont="1" applyBorder="1" applyAlignment="1">
      <alignment horizontal="left" vertical="center"/>
    </xf>
    <xf numFmtId="0" fontId="2" fillId="0" borderId="4" xfId="0" applyFont="1" applyBorder="1" applyAlignment="1">
      <alignment horizontal="left" vertical="center"/>
    </xf>
    <xf numFmtId="49" fontId="2" fillId="0" borderId="0" xfId="0" applyNumberFormat="1" applyFont="1" applyAlignment="1">
      <alignment horizontal="left" vertical="top"/>
    </xf>
    <xf numFmtId="0" fontId="2" fillId="0" borderId="0" xfId="0" applyFont="1" applyAlignment="1">
      <alignment horizontal="left" vertical="top"/>
    </xf>
    <xf numFmtId="49" fontId="2" fillId="0" borderId="0" xfId="0" applyNumberFormat="1" applyFont="1" applyAlignment="1">
      <alignment horizontal="left" vertical="center"/>
    </xf>
    <xf numFmtId="0" fontId="2" fillId="0" borderId="0" xfId="0" applyFont="1" applyAlignment="1">
      <alignment horizontal="left" vertical="center"/>
    </xf>
    <xf numFmtId="49" fontId="2" fillId="7" borderId="2" xfId="0" applyNumberFormat="1" applyFont="1" applyFill="1" applyBorder="1" applyAlignment="1" applyProtection="1">
      <alignment horizontal="left" vertical="top" wrapText="1"/>
      <protection locked="0"/>
    </xf>
    <xf numFmtId="164" fontId="2" fillId="6" borderId="2" xfId="0" applyNumberFormat="1" applyFont="1" applyFill="1" applyBorder="1" applyAlignment="1" applyProtection="1">
      <alignment horizontal="left"/>
      <protection locked="0"/>
    </xf>
  </cellXfs>
  <cellStyles count="3">
    <cellStyle name="Erklärender Text" xfId="2" builtinId="53"/>
    <cellStyle name="Prozent" xfId="1" builtinId="5"/>
    <cellStyle name="Standard" xfId="0" builtinId="0"/>
  </cellStyles>
  <dxfs count="2">
    <dxf>
      <fill>
        <patternFill>
          <bgColor rgb="FFFF0000"/>
        </patternFill>
      </fill>
    </dxf>
    <dxf>
      <fill>
        <patternFill>
          <bgColor rgb="FFFF0000"/>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FFFFCC"/>
      <color rgb="FFFFCC66"/>
      <color rgb="FFFFCC99"/>
      <color rgb="FFFFFF99"/>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wmf"/></Relationships>
</file>

<file path=xl/drawings/_rels/drawing2.x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xdr:twoCellAnchor editAs="oneCell">
    <xdr:from>
      <xdr:col>10</xdr:col>
      <xdr:colOff>87681</xdr:colOff>
      <xdr:row>0</xdr:row>
      <xdr:rowOff>0</xdr:rowOff>
    </xdr:from>
    <xdr:to>
      <xdr:col>14</xdr:col>
      <xdr:colOff>0</xdr:colOff>
      <xdr:row>1</xdr:row>
      <xdr:rowOff>1263</xdr:rowOff>
    </xdr:to>
    <xdr:pic>
      <xdr:nvPicPr>
        <xdr:cNvPr id="2" name="Grafik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602906" y="0"/>
          <a:ext cx="2160219" cy="9000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87681</xdr:colOff>
      <xdr:row>0</xdr:row>
      <xdr:rowOff>0</xdr:rowOff>
    </xdr:from>
    <xdr:to>
      <xdr:col>14</xdr:col>
      <xdr:colOff>0</xdr:colOff>
      <xdr:row>0</xdr:row>
      <xdr:rowOff>911430</xdr:rowOff>
    </xdr:to>
    <xdr:pic>
      <xdr:nvPicPr>
        <xdr:cNvPr id="2" name="Grafik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602906" y="0"/>
          <a:ext cx="2160219" cy="9000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Bieter%201-5:Bieter%206-10"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ieter 6-10"/>
    </sheetNames>
    <sheetDataSet>
      <sheetData sheetId="0" refreshError="1"/>
    </sheetDataSet>
  </externalBook>
</externalLink>
</file>

<file path=xl/theme/theme1.xml><?xml version="1.0" encoding="utf-8"?>
<a:theme xmlns:a="http://schemas.openxmlformats.org/drawingml/2006/main" name="Larissa-Design">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dimension ref="A1:W152"/>
  <sheetViews>
    <sheetView showGridLines="0" tabSelected="1" zoomScale="90" zoomScaleNormal="90" zoomScaleSheetLayoutView="85" zoomScalePageLayoutView="130" workbookViewId="0">
      <pane ySplit="9" topLeftCell="A40" activePane="bottomLeft" state="frozen"/>
      <selection activeCell="M148" sqref="M148"/>
      <selection pane="bottomLeft" activeCell="V156" sqref="V156"/>
    </sheetView>
  </sheetViews>
  <sheetFormatPr baseColWidth="10" defaultColWidth="5.7109375" defaultRowHeight="10.35" customHeight="1" outlineLevelRow="1"/>
  <cols>
    <col min="1" max="1" width="7.85546875" style="4" customWidth="1"/>
    <col min="2" max="2" width="19.28515625" style="7" customWidth="1"/>
    <col min="3" max="3" width="37.28515625" style="8" customWidth="1"/>
    <col min="4" max="4" width="11" style="2" bestFit="1" customWidth="1"/>
    <col min="5" max="5" width="8.28515625" style="75" bestFit="1" customWidth="1"/>
    <col min="6" max="6" width="11.28515625" style="74" customWidth="1"/>
    <col min="7" max="7" width="8.28515625" style="75" bestFit="1" customWidth="1"/>
    <col min="8" max="8" width="11.28515625" style="74" bestFit="1" customWidth="1"/>
    <col min="9" max="9" width="8.28515625" style="75" bestFit="1" customWidth="1"/>
    <col min="10" max="10" width="11.28515625" style="74" bestFit="1" customWidth="1"/>
    <col min="11" max="11" width="8.28515625" style="75" bestFit="1" customWidth="1"/>
    <col min="12" max="12" width="11.28515625" style="74" bestFit="1" customWidth="1"/>
    <col min="13" max="13" width="8.28515625" style="76" bestFit="1" customWidth="1"/>
    <col min="14" max="14" width="11.28515625" style="37" bestFit="1" customWidth="1"/>
    <col min="15" max="15" width="33.42578125" style="1" customWidth="1"/>
    <col min="16" max="16" width="55.42578125" style="1" hidden="1" customWidth="1"/>
    <col min="17" max="16384" width="5.7109375" style="1"/>
  </cols>
  <sheetData>
    <row r="1" spans="1:23" ht="72" customHeight="1">
      <c r="A1" s="148" t="s">
        <v>207</v>
      </c>
      <c r="B1" s="148"/>
      <c r="C1" s="149"/>
      <c r="D1" s="148"/>
      <c r="E1" s="148"/>
      <c r="F1" s="148"/>
      <c r="G1" s="148"/>
      <c r="H1" s="148"/>
      <c r="I1" s="148"/>
      <c r="J1" s="148"/>
      <c r="K1" s="36"/>
      <c r="L1" s="120"/>
      <c r="M1" s="121"/>
      <c r="N1" s="121"/>
      <c r="O1" s="27" t="s">
        <v>200</v>
      </c>
      <c r="P1" s="26"/>
      <c r="Q1" s="26"/>
      <c r="R1" s="26"/>
      <c r="S1" s="26"/>
      <c r="T1" s="26"/>
    </row>
    <row r="2" spans="1:23" ht="14.25" customHeight="1">
      <c r="A2" s="136" t="s">
        <v>1</v>
      </c>
      <c r="B2" s="136"/>
      <c r="C2" s="91"/>
      <c r="D2" s="122" t="s">
        <v>2</v>
      </c>
      <c r="E2" s="122"/>
      <c r="F2" s="123" t="s">
        <v>225</v>
      </c>
      <c r="G2" s="131"/>
      <c r="H2" s="131"/>
      <c r="I2" s="131"/>
      <c r="J2" s="131"/>
      <c r="K2" s="132" t="s">
        <v>3</v>
      </c>
      <c r="L2" s="133"/>
      <c r="M2" s="123" t="s">
        <v>223</v>
      </c>
      <c r="N2" s="124"/>
    </row>
    <row r="3" spans="1:23" ht="14.1" customHeight="1">
      <c r="A3" s="113"/>
      <c r="B3" s="113"/>
      <c r="C3" s="77"/>
      <c r="D3" s="113" t="s">
        <v>5</v>
      </c>
      <c r="E3" s="113"/>
      <c r="F3" s="129" t="s">
        <v>224</v>
      </c>
      <c r="G3" s="130"/>
      <c r="H3" s="130"/>
      <c r="I3" s="130"/>
      <c r="J3" s="130"/>
      <c r="K3" s="134" t="s">
        <v>6</v>
      </c>
      <c r="L3" s="135"/>
      <c r="M3" s="125"/>
      <c r="N3" s="125"/>
    </row>
    <row r="4" spans="1:23" ht="14.1" customHeight="1">
      <c r="A4" s="113" t="s">
        <v>4</v>
      </c>
      <c r="B4" s="114"/>
      <c r="C4" s="77"/>
      <c r="D4" s="113"/>
      <c r="E4" s="113"/>
      <c r="F4" s="130"/>
      <c r="G4" s="130"/>
      <c r="H4" s="130"/>
      <c r="I4" s="130"/>
      <c r="J4" s="130"/>
      <c r="K4" s="37"/>
      <c r="L4" s="38"/>
      <c r="M4" s="115"/>
      <c r="N4" s="115"/>
    </row>
    <row r="5" spans="1:23" ht="27.55" customHeight="1">
      <c r="A5" s="116" t="s">
        <v>208</v>
      </c>
      <c r="B5" s="117"/>
      <c r="C5" s="157" t="s">
        <v>7</v>
      </c>
      <c r="D5" s="3"/>
      <c r="E5" s="39"/>
      <c r="F5" s="39"/>
      <c r="G5" s="39"/>
      <c r="H5" s="39"/>
      <c r="I5" s="39"/>
      <c r="J5" s="39"/>
      <c r="K5" s="40"/>
      <c r="L5" s="41"/>
      <c r="M5" s="127" t="str">
        <f>"Tenderers 1 to 5 of "&amp;TEXT(IF(COUNTA('Tenderers 6-10'!E11:E39,'[1]Bieter 6-10'!G11:G39,'[1]Bieter 6-10'!I11:I39,'[1]Bieter 6-10'!K11:K39,'[1]Bieter 6-10'!M11:M39)+COUNTA('Tenderers 6-10'!E41:E144,'[1]Bieter 6-10'!G41:G144,'[1]Bieter 6-10'!I41:I144,'[1]Bieter 6-10'!K41:K144,'[1]Bieter 6-10'!M41:M144)&gt;0,"10","5"),"0")</f>
        <v>Tenderers 1 to 5 of 10</v>
      </c>
      <c r="N5" s="128"/>
      <c r="O5" s="147" t="s">
        <v>199</v>
      </c>
      <c r="P5" s="24"/>
      <c r="Q5" s="24"/>
      <c r="R5" s="24"/>
      <c r="S5" s="24"/>
      <c r="T5" s="24"/>
      <c r="U5" s="24"/>
      <c r="V5" s="24"/>
      <c r="W5" s="24"/>
    </row>
    <row r="6" spans="1:23" s="5" customFormat="1" ht="27.7" customHeight="1">
      <c r="A6" s="29"/>
      <c r="B6" s="14"/>
      <c r="C6" s="15"/>
      <c r="D6" s="14"/>
      <c r="E6" s="118" t="s">
        <v>194</v>
      </c>
      <c r="F6" s="119"/>
      <c r="G6" s="118" t="s">
        <v>195</v>
      </c>
      <c r="H6" s="119"/>
      <c r="I6" s="118" t="s">
        <v>196</v>
      </c>
      <c r="J6" s="119"/>
      <c r="K6" s="118" t="s">
        <v>197</v>
      </c>
      <c r="L6" s="119"/>
      <c r="M6" s="118" t="s">
        <v>198</v>
      </c>
      <c r="N6" s="126"/>
      <c r="O6" s="147"/>
      <c r="P6" s="24"/>
      <c r="Q6" s="24"/>
      <c r="R6" s="24"/>
      <c r="S6" s="24"/>
      <c r="T6" s="24"/>
      <c r="U6" s="24"/>
      <c r="V6" s="24"/>
      <c r="W6" s="24"/>
    </row>
    <row r="7" spans="1:23" ht="9.6999999999999993" customHeight="1">
      <c r="B7" s="111" t="s">
        <v>8</v>
      </c>
      <c r="C7" s="112"/>
      <c r="D7" s="13" t="s">
        <v>9</v>
      </c>
      <c r="E7" s="42" t="s">
        <v>10</v>
      </c>
      <c r="F7" s="43" t="s">
        <v>11</v>
      </c>
      <c r="G7" s="42" t="s">
        <v>10</v>
      </c>
      <c r="H7" s="43" t="s">
        <v>11</v>
      </c>
      <c r="I7" s="42" t="s">
        <v>10</v>
      </c>
      <c r="J7" s="43" t="s">
        <v>11</v>
      </c>
      <c r="K7" s="42" t="s">
        <v>10</v>
      </c>
      <c r="L7" s="43" t="s">
        <v>11</v>
      </c>
      <c r="M7" s="42" t="s">
        <v>10</v>
      </c>
      <c r="N7" s="44" t="s">
        <v>11</v>
      </c>
    </row>
    <row r="8" spans="1:23" ht="10.35" customHeight="1">
      <c r="B8" s="137" t="s">
        <v>12</v>
      </c>
      <c r="C8" s="138"/>
      <c r="D8" s="10" t="s">
        <v>13</v>
      </c>
      <c r="E8" s="42" t="s">
        <v>14</v>
      </c>
      <c r="F8" s="43" t="s">
        <v>15</v>
      </c>
      <c r="G8" s="42" t="s">
        <v>14</v>
      </c>
      <c r="H8" s="43" t="s">
        <v>15</v>
      </c>
      <c r="I8" s="42" t="s">
        <v>14</v>
      </c>
      <c r="J8" s="43" t="s">
        <v>15</v>
      </c>
      <c r="K8" s="42" t="s">
        <v>14</v>
      </c>
      <c r="L8" s="43" t="s">
        <v>15</v>
      </c>
      <c r="M8" s="42" t="s">
        <v>14</v>
      </c>
      <c r="N8" s="44" t="s">
        <v>15</v>
      </c>
    </row>
    <row r="9" spans="1:23" ht="10.65">
      <c r="A9" s="30"/>
      <c r="B9" s="96"/>
      <c r="C9" s="97"/>
      <c r="D9" s="11" t="s">
        <v>16</v>
      </c>
      <c r="E9" s="45" t="s">
        <v>17</v>
      </c>
      <c r="F9" s="46" t="s">
        <v>18</v>
      </c>
      <c r="G9" s="45" t="s">
        <v>17</v>
      </c>
      <c r="H9" s="46" t="s">
        <v>18</v>
      </c>
      <c r="I9" s="45" t="s">
        <v>17</v>
      </c>
      <c r="J9" s="46" t="s">
        <v>18</v>
      </c>
      <c r="K9" s="45" t="s">
        <v>17</v>
      </c>
      <c r="L9" s="46" t="s">
        <v>18</v>
      </c>
      <c r="M9" s="45" t="s">
        <v>17</v>
      </c>
      <c r="N9" s="47" t="s">
        <v>18</v>
      </c>
    </row>
    <row r="10" spans="1:23" s="6" customFormat="1" ht="13.15">
      <c r="A10" s="31" t="s">
        <v>19</v>
      </c>
      <c r="B10" s="140" t="s">
        <v>20</v>
      </c>
      <c r="C10" s="140"/>
      <c r="D10" s="140"/>
      <c r="E10" s="140"/>
      <c r="F10" s="140"/>
      <c r="G10" s="140"/>
      <c r="H10" s="140"/>
      <c r="I10" s="140"/>
      <c r="J10" s="140"/>
      <c r="K10" s="140"/>
      <c r="L10" s="140"/>
      <c r="M10" s="140"/>
      <c r="N10" s="141"/>
      <c r="P10" s="28" t="str">
        <f>IF(ISBLANK(B10),A10,B10)</f>
        <v>Assessment of technical-methodological design</v>
      </c>
    </row>
    <row r="11" spans="1:23" ht="10.65">
      <c r="A11" s="34" t="s">
        <v>21</v>
      </c>
      <c r="B11" s="139" t="s">
        <v>22</v>
      </c>
      <c r="C11" s="139"/>
      <c r="D11" s="12"/>
      <c r="E11" s="48"/>
      <c r="F11" s="49"/>
      <c r="G11" s="50"/>
      <c r="H11" s="49"/>
      <c r="I11" s="50"/>
      <c r="J11" s="49"/>
      <c r="K11" s="50"/>
      <c r="L11" s="49"/>
      <c r="M11" s="50"/>
      <c r="N11" s="51"/>
      <c r="P11" s="28" t="str">
        <f t="shared" ref="P11:P75" si="0">IF(ISBLANK(B11),A11,B11)</f>
        <v>Strategy</v>
      </c>
    </row>
    <row r="12" spans="1:23" ht="21.3">
      <c r="A12" s="32" t="s">
        <v>23</v>
      </c>
      <c r="B12" s="110" t="s">
        <v>24</v>
      </c>
      <c r="C12" s="110"/>
      <c r="D12" s="18">
        <v>7.0000000000000007E-2</v>
      </c>
      <c r="E12" s="52"/>
      <c r="F12" s="53">
        <f>$D12*E12*100</f>
        <v>0</v>
      </c>
      <c r="G12" s="52"/>
      <c r="H12" s="53">
        <f>$D12*G12*100</f>
        <v>0</v>
      </c>
      <c r="I12" s="52"/>
      <c r="J12" s="53">
        <f>$D12*I12*100</f>
        <v>0</v>
      </c>
      <c r="K12" s="52"/>
      <c r="L12" s="53">
        <f>$D12*K12*100</f>
        <v>0</v>
      </c>
      <c r="M12" s="52"/>
      <c r="N12" s="54">
        <f>$D12*M12*100</f>
        <v>0</v>
      </c>
      <c r="P12" s="8" t="str">
        <f t="shared" si="0"/>
        <v>Interpretation of the objectives in the ToRs, critical examination of tasks</v>
      </c>
    </row>
    <row r="13" spans="1:23" ht="21.3">
      <c r="A13" s="33" t="s">
        <v>25</v>
      </c>
      <c r="B13" s="144" t="s">
        <v>26</v>
      </c>
      <c r="C13" s="144"/>
      <c r="D13" s="19">
        <v>0.05</v>
      </c>
      <c r="E13" s="55"/>
      <c r="F13" s="56">
        <f>$D13*E13*100</f>
        <v>0</v>
      </c>
      <c r="G13" s="55"/>
      <c r="H13" s="56">
        <f>$D13*G13*100</f>
        <v>0</v>
      </c>
      <c r="I13" s="55"/>
      <c r="J13" s="56">
        <f>$D13*I13*100</f>
        <v>0</v>
      </c>
      <c r="K13" s="55"/>
      <c r="L13" s="56">
        <f>$D13*K13*100</f>
        <v>0</v>
      </c>
      <c r="M13" s="55"/>
      <c r="N13" s="57">
        <f>$D13*M13*100</f>
        <v>0</v>
      </c>
      <c r="P13" s="8" t="str">
        <f t="shared" si="0"/>
        <v>Description and justification of the contractor's strategy for delivering the services put out to tender</v>
      </c>
    </row>
    <row r="14" spans="1:23" s="6" customFormat="1" ht="10.65">
      <c r="A14" s="94" t="s">
        <v>27</v>
      </c>
      <c r="B14" s="95"/>
      <c r="C14" s="95"/>
      <c r="D14" s="20">
        <f>SUM(D12:D13)</f>
        <v>0.12000000000000001</v>
      </c>
      <c r="E14" s="58"/>
      <c r="F14" s="59">
        <f>SUM(F12:F13)</f>
        <v>0</v>
      </c>
      <c r="G14" s="58"/>
      <c r="H14" s="59">
        <f>SUM(H12:H13)</f>
        <v>0</v>
      </c>
      <c r="I14" s="58"/>
      <c r="J14" s="59">
        <f>SUM(J12:J13)</f>
        <v>0</v>
      </c>
      <c r="K14" s="58"/>
      <c r="L14" s="59">
        <f>SUM(L12:L13)</f>
        <v>0</v>
      </c>
      <c r="M14" s="58"/>
      <c r="N14" s="60">
        <f>SUM(N12:N13)</f>
        <v>0</v>
      </c>
      <c r="P14" s="28" t="str">
        <f t="shared" si="0"/>
        <v>Interim total 1.1</v>
      </c>
    </row>
    <row r="15" spans="1:23" ht="10.65">
      <c r="A15" s="34" t="s">
        <v>28</v>
      </c>
      <c r="B15" s="139" t="s">
        <v>29</v>
      </c>
      <c r="C15" s="139"/>
      <c r="D15" s="12"/>
      <c r="E15" s="48"/>
      <c r="F15" s="61"/>
      <c r="G15" s="48"/>
      <c r="H15" s="61"/>
      <c r="I15" s="48"/>
      <c r="J15" s="61"/>
      <c r="K15" s="48"/>
      <c r="L15" s="61"/>
      <c r="M15" s="48"/>
      <c r="N15" s="62"/>
      <c r="P15" s="28" t="str">
        <f t="shared" si="0"/>
        <v>Cooperation</v>
      </c>
    </row>
    <row r="16" spans="1:23" ht="21.3">
      <c r="A16" s="32" t="s">
        <v>30</v>
      </c>
      <c r="B16" s="110" t="s">
        <v>31</v>
      </c>
      <c r="C16" s="110"/>
      <c r="D16" s="18">
        <v>0.02</v>
      </c>
      <c r="E16" s="52"/>
      <c r="F16" s="53">
        <f>$D16*E16*100</f>
        <v>0</v>
      </c>
      <c r="G16" s="52"/>
      <c r="H16" s="53">
        <f>$D16*G16*100</f>
        <v>0</v>
      </c>
      <c r="I16" s="52"/>
      <c r="J16" s="53">
        <f>$D16*I16*100</f>
        <v>0</v>
      </c>
      <c r="K16" s="52"/>
      <c r="L16" s="53">
        <f>$D16*K16*100</f>
        <v>0</v>
      </c>
      <c r="M16" s="52"/>
      <c r="N16" s="54">
        <f>$D16*M16*100</f>
        <v>0</v>
      </c>
      <c r="P16" s="8" t="str">
        <f t="shared" si="0"/>
        <v>Presentation and interaction between the relevant
actors in the contractor's area of responsibility</v>
      </c>
    </row>
    <row r="17" spans="1:16" ht="21.3">
      <c r="A17" s="32" t="s">
        <v>32</v>
      </c>
      <c r="B17" s="110" t="s">
        <v>33</v>
      </c>
      <c r="C17" s="110"/>
      <c r="D17" s="18">
        <v>0.02</v>
      </c>
      <c r="E17" s="52"/>
      <c r="F17" s="56">
        <f>$D17*E17*100</f>
        <v>0</v>
      </c>
      <c r="G17" s="52"/>
      <c r="H17" s="56">
        <f>$D17*G17*100</f>
        <v>0</v>
      </c>
      <c r="I17" s="52"/>
      <c r="J17" s="56">
        <f>$D17*I17*100</f>
        <v>0</v>
      </c>
      <c r="K17" s="52"/>
      <c r="L17" s="56">
        <f>$D17*K17*100</f>
        <v>0</v>
      </c>
      <c r="M17" s="52"/>
      <c r="N17" s="57">
        <f>$D17*M17*100</f>
        <v>0</v>
      </c>
      <c r="P17" s="8" t="str">
        <f t="shared" si="0"/>
        <v>Strategy for establishing cooperation and then cooperating with the relevant actors</v>
      </c>
    </row>
    <row r="18" spans="1:16" s="6" customFormat="1" ht="10.65">
      <c r="A18" s="94" t="s">
        <v>34</v>
      </c>
      <c r="B18" s="95"/>
      <c r="C18" s="95"/>
      <c r="D18" s="20">
        <f>SUM(D16:D17)</f>
        <v>0.04</v>
      </c>
      <c r="E18" s="58"/>
      <c r="F18" s="59">
        <f>SUM(F16:F17)</f>
        <v>0</v>
      </c>
      <c r="G18" s="58"/>
      <c r="H18" s="59">
        <f>SUM(H16:H17)</f>
        <v>0</v>
      </c>
      <c r="I18" s="58"/>
      <c r="J18" s="59">
        <f>SUM(J16:J17)</f>
        <v>0</v>
      </c>
      <c r="K18" s="58"/>
      <c r="L18" s="59">
        <f>SUM(L16:L17)</f>
        <v>0</v>
      </c>
      <c r="M18" s="58"/>
      <c r="N18" s="60">
        <f>SUM(N16:N17)</f>
        <v>0</v>
      </c>
      <c r="P18" s="28" t="str">
        <f t="shared" si="0"/>
        <v>Interim total 1.2</v>
      </c>
    </row>
    <row r="19" spans="1:16" ht="10.65">
      <c r="A19" s="34" t="s">
        <v>35</v>
      </c>
      <c r="B19" s="139" t="s">
        <v>36</v>
      </c>
      <c r="C19" s="139"/>
      <c r="D19" s="12"/>
      <c r="E19" s="48"/>
      <c r="F19" s="61"/>
      <c r="G19" s="48"/>
      <c r="H19" s="61"/>
      <c r="I19" s="48"/>
      <c r="J19" s="61"/>
      <c r="K19" s="48"/>
      <c r="L19" s="61"/>
      <c r="M19" s="48"/>
      <c r="N19" s="62"/>
      <c r="P19" s="28" t="str">
        <f t="shared" si="0"/>
        <v>Steering structure</v>
      </c>
    </row>
    <row r="20" spans="1:16" ht="21.3">
      <c r="A20" s="32" t="s">
        <v>37</v>
      </c>
      <c r="B20" s="110" t="s">
        <v>38</v>
      </c>
      <c r="C20" s="110"/>
      <c r="D20" s="18">
        <v>0.02</v>
      </c>
      <c r="E20" s="52"/>
      <c r="F20" s="53">
        <f>$D20*E20*100</f>
        <v>0</v>
      </c>
      <c r="G20" s="52"/>
      <c r="H20" s="53">
        <f>$D20*G20*100</f>
        <v>0</v>
      </c>
      <c r="I20" s="52"/>
      <c r="J20" s="53">
        <f>$D20*I20*100</f>
        <v>0</v>
      </c>
      <c r="K20" s="52"/>
      <c r="L20" s="53">
        <f>$D20*K20*100</f>
        <v>0</v>
      </c>
      <c r="M20" s="52"/>
      <c r="N20" s="54">
        <f>$D20*M20*100</f>
        <v>0</v>
      </c>
      <c r="P20" s="8" t="str">
        <f t="shared" si="0"/>
        <v>Approach and procedure for steering the measures with the project partners</v>
      </c>
    </row>
    <row r="21" spans="1:16" ht="21.3">
      <c r="A21" s="32" t="s">
        <v>39</v>
      </c>
      <c r="B21" s="110" t="s">
        <v>40</v>
      </c>
      <c r="C21" s="110"/>
      <c r="D21" s="18">
        <v>0.02</v>
      </c>
      <c r="E21" s="52"/>
      <c r="F21" s="56">
        <f>$D21*E21*100</f>
        <v>0</v>
      </c>
      <c r="G21" s="52"/>
      <c r="H21" s="56">
        <f>$D21*G21*100</f>
        <v>0</v>
      </c>
      <c r="I21" s="52"/>
      <c r="J21" s="56">
        <f>$D21*I21*100</f>
        <v>0</v>
      </c>
      <c r="K21" s="52"/>
      <c r="L21" s="56">
        <f>$D21*K21*100</f>
        <v>0</v>
      </c>
      <c r="M21" s="52"/>
      <c r="N21" s="57">
        <f>$D21*M21*100</f>
        <v>0</v>
      </c>
      <c r="P21" s="8" t="str">
        <f t="shared" si="0"/>
        <v>Description of contractor's contribution to results monitoring and the associated challenges</v>
      </c>
    </row>
    <row r="22" spans="1:16" s="6" customFormat="1" ht="10.65">
      <c r="A22" s="94" t="s">
        <v>41</v>
      </c>
      <c r="B22" s="95"/>
      <c r="C22" s="95"/>
      <c r="D22" s="20">
        <f>SUM(D20:D21)</f>
        <v>0.04</v>
      </c>
      <c r="E22" s="58"/>
      <c r="F22" s="59">
        <f>SUM(F20:F21)</f>
        <v>0</v>
      </c>
      <c r="G22" s="58"/>
      <c r="H22" s="59">
        <f>SUM(H20:H21)</f>
        <v>0</v>
      </c>
      <c r="I22" s="58"/>
      <c r="J22" s="59">
        <f>SUM(J20:J21)</f>
        <v>0</v>
      </c>
      <c r="K22" s="58"/>
      <c r="L22" s="59">
        <f>SUM(L20:L21)</f>
        <v>0</v>
      </c>
      <c r="M22" s="58"/>
      <c r="N22" s="60">
        <f>SUM(N20:N21)</f>
        <v>0</v>
      </c>
      <c r="P22" s="28" t="str">
        <f t="shared" si="0"/>
        <v>Interim total 1.3</v>
      </c>
    </row>
    <row r="23" spans="1:16" ht="10.65">
      <c r="A23" s="34" t="s">
        <v>42</v>
      </c>
      <c r="B23" s="139" t="s">
        <v>43</v>
      </c>
      <c r="C23" s="139"/>
      <c r="D23" s="12"/>
      <c r="E23" s="48"/>
      <c r="F23" s="61"/>
      <c r="G23" s="48"/>
      <c r="H23" s="61"/>
      <c r="I23" s="48"/>
      <c r="J23" s="61"/>
      <c r="K23" s="48"/>
      <c r="L23" s="61"/>
      <c r="M23" s="48"/>
      <c r="N23" s="62"/>
      <c r="P23" s="28" t="str">
        <f t="shared" si="0"/>
        <v>Processes</v>
      </c>
    </row>
    <row r="24" spans="1:16" ht="21.3">
      <c r="A24" s="32" t="s">
        <v>44</v>
      </c>
      <c r="B24" s="110" t="s">
        <v>45</v>
      </c>
      <c r="C24" s="110"/>
      <c r="D24" s="18">
        <v>0.04</v>
      </c>
      <c r="E24" s="52"/>
      <c r="F24" s="53">
        <f>$D24*E24*100</f>
        <v>0</v>
      </c>
      <c r="G24" s="52"/>
      <c r="H24" s="53">
        <f>$D24*G24*100</f>
        <v>0</v>
      </c>
      <c r="I24" s="52"/>
      <c r="J24" s="53">
        <f>$D24*I24*100</f>
        <v>0</v>
      </c>
      <c r="K24" s="52"/>
      <c r="L24" s="53">
        <f>$D24*K24*100</f>
        <v>0</v>
      </c>
      <c r="M24" s="52"/>
      <c r="N24" s="54">
        <f>$D24*M24*100</f>
        <v>0</v>
      </c>
      <c r="P24" s="8" t="str">
        <f t="shared" si="0"/>
        <v>Presentation and explanation of the implementation plan: work steps, milestones, schedule</v>
      </c>
    </row>
    <row r="25" spans="1:16" ht="21.3">
      <c r="A25" s="32" t="s">
        <v>46</v>
      </c>
      <c r="B25" s="110" t="s">
        <v>47</v>
      </c>
      <c r="C25" s="110"/>
      <c r="D25" s="18">
        <v>0.02</v>
      </c>
      <c r="E25" s="52"/>
      <c r="F25" s="56">
        <f>$D25*E25*100</f>
        <v>0</v>
      </c>
      <c r="G25" s="52"/>
      <c r="H25" s="56">
        <f>$D25*G25*100</f>
        <v>0</v>
      </c>
      <c r="I25" s="52"/>
      <c r="J25" s="56">
        <f>$D25*I25*100</f>
        <v>0</v>
      </c>
      <c r="K25" s="52"/>
      <c r="L25" s="56">
        <f>$D25*K25*100</f>
        <v>0</v>
      </c>
      <c r="M25" s="52"/>
      <c r="N25" s="57">
        <f>$D25*M25*100</f>
        <v>0</v>
      </c>
      <c r="P25" s="8" t="str">
        <f t="shared" si="0"/>
        <v>Presentation and explanation of the integration of the partner contributions</v>
      </c>
    </row>
    <row r="26" spans="1:16" s="6" customFormat="1" ht="10.65">
      <c r="A26" s="94" t="s">
        <v>48</v>
      </c>
      <c r="B26" s="95"/>
      <c r="C26" s="95"/>
      <c r="D26" s="20">
        <f>SUM(D24:D25)</f>
        <v>0.06</v>
      </c>
      <c r="E26" s="58"/>
      <c r="F26" s="59">
        <f>SUM(F24:F25)</f>
        <v>0</v>
      </c>
      <c r="G26" s="58"/>
      <c r="H26" s="59">
        <f>SUM(H24:H25)</f>
        <v>0</v>
      </c>
      <c r="I26" s="58"/>
      <c r="J26" s="59">
        <f>SUM(J24:J25)</f>
        <v>0</v>
      </c>
      <c r="K26" s="58"/>
      <c r="L26" s="59">
        <f>SUM(L24:L25)</f>
        <v>0</v>
      </c>
      <c r="M26" s="58"/>
      <c r="N26" s="60">
        <f>SUM(N24:N25)</f>
        <v>0</v>
      </c>
      <c r="P26" s="28" t="str">
        <f t="shared" si="0"/>
        <v>Interim total 1.4</v>
      </c>
    </row>
    <row r="27" spans="1:16" ht="10.65">
      <c r="A27" s="34" t="s">
        <v>49</v>
      </c>
      <c r="B27" s="139" t="s">
        <v>50</v>
      </c>
      <c r="C27" s="139"/>
      <c r="D27" s="12"/>
      <c r="E27" s="48"/>
      <c r="F27" s="61"/>
      <c r="G27" s="48"/>
      <c r="H27" s="61"/>
      <c r="I27" s="48"/>
      <c r="J27" s="61"/>
      <c r="K27" s="48"/>
      <c r="L27" s="61"/>
      <c r="M27" s="48"/>
      <c r="N27" s="62"/>
      <c r="P27" s="28" t="str">
        <f t="shared" si="0"/>
        <v>Learning and innovation</v>
      </c>
    </row>
    <row r="28" spans="1:16" ht="20.5" customHeight="1">
      <c r="A28" s="32" t="s">
        <v>51</v>
      </c>
      <c r="B28" s="110" t="s">
        <v>52</v>
      </c>
      <c r="C28" s="110"/>
      <c r="D28" s="18">
        <v>0.01</v>
      </c>
      <c r="E28" s="52"/>
      <c r="F28" s="53">
        <f>$D28*E28*100</f>
        <v>0</v>
      </c>
      <c r="G28" s="52"/>
      <c r="H28" s="53">
        <f>$D28*G28*100</f>
        <v>0</v>
      </c>
      <c r="I28" s="52"/>
      <c r="J28" s="53">
        <f>$D28*I28*100</f>
        <v>0</v>
      </c>
      <c r="K28" s="52"/>
      <c r="L28" s="53">
        <f>$D28*K28*100</f>
        <v>0</v>
      </c>
      <c r="M28" s="52"/>
      <c r="N28" s="54">
        <f>$D28*M28*100</f>
        <v>0</v>
      </c>
      <c r="P28" s="8" t="str">
        <f t="shared" si="0"/>
        <v>Contractor's contribution to knowledge management at the partner and at GIZ</v>
      </c>
    </row>
    <row r="29" spans="1:16" ht="21.3">
      <c r="A29" s="32" t="s">
        <v>53</v>
      </c>
      <c r="B29" s="110" t="s">
        <v>54</v>
      </c>
      <c r="C29" s="110"/>
      <c r="D29" s="18">
        <v>0.02</v>
      </c>
      <c r="E29" s="52"/>
      <c r="F29" s="56">
        <f>$D29*E29*100</f>
        <v>0</v>
      </c>
      <c r="G29" s="52"/>
      <c r="H29" s="56">
        <f>$D29*G29*100</f>
        <v>0</v>
      </c>
      <c r="I29" s="52"/>
      <c r="J29" s="56">
        <f>$D29*I29*100</f>
        <v>0</v>
      </c>
      <c r="K29" s="52"/>
      <c r="L29" s="56">
        <f>$D29*K29*100</f>
        <v>0</v>
      </c>
      <c r="M29" s="52"/>
      <c r="N29" s="57">
        <f>$D29*M29*100</f>
        <v>0</v>
      </c>
      <c r="P29" s="8" t="str">
        <f t="shared" si="0"/>
        <v>Presentation and explanation of the measures undertaken by the contractor to promote scaling-up effects</v>
      </c>
    </row>
    <row r="30" spans="1:16" s="6" customFormat="1" ht="10.65">
      <c r="A30" s="94" t="s">
        <v>55</v>
      </c>
      <c r="B30" s="95"/>
      <c r="C30" s="95"/>
      <c r="D30" s="20">
        <f>SUM(D28:D29)</f>
        <v>0.03</v>
      </c>
      <c r="E30" s="58"/>
      <c r="F30" s="59">
        <f>SUM(F28:F29)</f>
        <v>0</v>
      </c>
      <c r="G30" s="58"/>
      <c r="H30" s="59">
        <f>SUM(H28:H29)</f>
        <v>0</v>
      </c>
      <c r="I30" s="58"/>
      <c r="J30" s="59">
        <f>SUM(J28:J29)</f>
        <v>0</v>
      </c>
      <c r="K30" s="58"/>
      <c r="L30" s="59">
        <f>SUM(L28:L29)</f>
        <v>0</v>
      </c>
      <c r="M30" s="58"/>
      <c r="N30" s="60">
        <f>SUM(N28:N29)</f>
        <v>0</v>
      </c>
      <c r="P30" s="28" t="str">
        <f t="shared" si="0"/>
        <v>Interim total 1.5</v>
      </c>
    </row>
    <row r="31" spans="1:16" ht="10.65">
      <c r="A31" s="34" t="s">
        <v>56</v>
      </c>
      <c r="B31" s="139" t="s">
        <v>57</v>
      </c>
      <c r="C31" s="139"/>
      <c r="D31" s="12"/>
      <c r="E31" s="48"/>
      <c r="F31" s="61"/>
      <c r="G31" s="48"/>
      <c r="H31" s="61"/>
      <c r="I31" s="48"/>
      <c r="J31" s="61"/>
      <c r="K31" s="48"/>
      <c r="L31" s="61"/>
      <c r="M31" s="48"/>
      <c r="N31" s="62"/>
      <c r="P31" s="28" t="str">
        <f t="shared" si="0"/>
        <v>Project management of the contractor</v>
      </c>
    </row>
    <row r="32" spans="1:16" ht="10.65">
      <c r="A32" s="32" t="s">
        <v>58</v>
      </c>
      <c r="B32" s="110" t="s">
        <v>59</v>
      </c>
      <c r="C32" s="110"/>
      <c r="D32" s="18">
        <v>0.03</v>
      </c>
      <c r="E32" s="52"/>
      <c r="F32" s="53">
        <f>$D32*E32*100</f>
        <v>0</v>
      </c>
      <c r="G32" s="52"/>
      <c r="H32" s="53">
        <f>$D32*G32*100</f>
        <v>0</v>
      </c>
      <c r="I32" s="52"/>
      <c r="J32" s="53">
        <f>$D32*I32*100</f>
        <v>0</v>
      </c>
      <c r="K32" s="52"/>
      <c r="L32" s="53">
        <f>$D32*K32*100</f>
        <v>0</v>
      </c>
      <c r="M32" s="52"/>
      <c r="N32" s="54">
        <f>$D32*M32*100</f>
        <v>0</v>
      </c>
      <c r="P32" s="8" t="str">
        <f t="shared" si="0"/>
        <v>Approach and procedure for coordination with/in GIZ project</v>
      </c>
    </row>
    <row r="33" spans="1:16" ht="21.3">
      <c r="A33" s="32" t="s">
        <v>60</v>
      </c>
      <c r="B33" s="145" t="s">
        <v>61</v>
      </c>
      <c r="C33" s="145"/>
      <c r="D33" s="18">
        <v>0.03</v>
      </c>
      <c r="E33" s="52"/>
      <c r="F33" s="53">
        <f>$D33*E33*100</f>
        <v>0</v>
      </c>
      <c r="G33" s="52"/>
      <c r="H33" s="53">
        <f>$D33*G33*100</f>
        <v>0</v>
      </c>
      <c r="I33" s="52"/>
      <c r="J33" s="53">
        <f>$D33*I33*100</f>
        <v>0</v>
      </c>
      <c r="K33" s="52"/>
      <c r="L33" s="53">
        <f>$D33*K33*100</f>
        <v>0</v>
      </c>
      <c r="M33" s="52"/>
      <c r="N33" s="54">
        <f>$D33*M33*100</f>
        <v>0</v>
      </c>
      <c r="P33" s="8" t="str">
        <f t="shared" si="0"/>
        <v>Personnel assignment plan (who, when, what work steps) incl. explanation and specification of expert months</v>
      </c>
    </row>
    <row r="34" spans="1:16" ht="21.3">
      <c r="A34" s="32" t="s">
        <v>62</v>
      </c>
      <c r="B34" s="145" t="s">
        <v>63</v>
      </c>
      <c r="C34" s="145"/>
      <c r="D34" s="18">
        <v>0.01</v>
      </c>
      <c r="E34" s="52"/>
      <c r="F34" s="56">
        <f>$D34*E34*100</f>
        <v>0</v>
      </c>
      <c r="G34" s="52"/>
      <c r="H34" s="56">
        <f>$D34*G34*100</f>
        <v>0</v>
      </c>
      <c r="I34" s="52"/>
      <c r="J34" s="56">
        <f>$D34*I34*100</f>
        <v>0</v>
      </c>
      <c r="K34" s="52"/>
      <c r="L34" s="56">
        <f>$D34*K34*100</f>
        <v>0</v>
      </c>
      <c r="M34" s="52"/>
      <c r="N34" s="57">
        <f>$D34*M34*100</f>
        <v>0</v>
      </c>
      <c r="P34" s="8" t="str">
        <f t="shared" si="0"/>
        <v>Contractor's backstopping strategy (incl. CVs of the technical and administrative backstopper)</v>
      </c>
    </row>
    <row r="35" spans="1:16" s="6" customFormat="1" ht="10.65">
      <c r="A35" s="94" t="s">
        <v>64</v>
      </c>
      <c r="B35" s="95"/>
      <c r="C35" s="95"/>
      <c r="D35" s="20">
        <f>SUM(D32:D34)</f>
        <v>6.9999999999999993E-2</v>
      </c>
      <c r="E35" s="58"/>
      <c r="F35" s="59">
        <f>SUM(F32:F34)</f>
        <v>0</v>
      </c>
      <c r="G35" s="58"/>
      <c r="H35" s="59">
        <f>SUM(H32:H34)</f>
        <v>0</v>
      </c>
      <c r="I35" s="58"/>
      <c r="J35" s="59">
        <f>SUM(J32:J34)</f>
        <v>0</v>
      </c>
      <c r="K35" s="58"/>
      <c r="L35" s="59">
        <f>SUM(L32:L34)</f>
        <v>0</v>
      </c>
      <c r="M35" s="58"/>
      <c r="N35" s="60">
        <f>SUM(N32:N34)</f>
        <v>0</v>
      </c>
      <c r="P35" s="28" t="str">
        <f t="shared" si="0"/>
        <v>Interim total 1.6</v>
      </c>
    </row>
    <row r="36" spans="1:16" s="6" customFormat="1" ht="10.65">
      <c r="A36" s="87" t="s">
        <v>65</v>
      </c>
      <c r="B36" s="150" t="s">
        <v>66</v>
      </c>
      <c r="C36" s="150"/>
      <c r="D36" s="18">
        <v>0.04</v>
      </c>
      <c r="E36" s="63"/>
      <c r="F36" s="82">
        <f>$D36*E36*100</f>
        <v>0</v>
      </c>
      <c r="G36" s="63"/>
      <c r="H36" s="82">
        <f>$D36*G36*100</f>
        <v>0</v>
      </c>
      <c r="I36" s="63"/>
      <c r="J36" s="82">
        <f>$D36*I36*100</f>
        <v>0</v>
      </c>
      <c r="K36" s="63"/>
      <c r="L36" s="82">
        <f>$D36*K36*100</f>
        <v>0</v>
      </c>
      <c r="M36" s="63"/>
      <c r="N36" s="83">
        <f>$D36*M36*100</f>
        <v>0</v>
      </c>
      <c r="P36" s="28"/>
    </row>
    <row r="37" spans="1:16" ht="10.65">
      <c r="A37" s="87" t="s">
        <v>67</v>
      </c>
      <c r="B37" s="142" t="s">
        <v>68</v>
      </c>
      <c r="C37" s="143"/>
      <c r="D37" s="81">
        <v>0</v>
      </c>
      <c r="E37" s="63"/>
      <c r="F37" s="82">
        <f>$D37*E37*100</f>
        <v>0</v>
      </c>
      <c r="G37" s="63"/>
      <c r="H37" s="82">
        <f>$D37*G37*100</f>
        <v>0</v>
      </c>
      <c r="I37" s="63"/>
      <c r="J37" s="82">
        <f>$D37*I37*100</f>
        <v>0</v>
      </c>
      <c r="K37" s="63"/>
      <c r="L37" s="82">
        <f>$D37*K37*100</f>
        <v>0</v>
      </c>
      <c r="M37" s="63"/>
      <c r="N37" s="83">
        <f>$D37*M37*100</f>
        <v>0</v>
      </c>
      <c r="P37" s="28" t="str">
        <f t="shared" si="0"/>
        <v>Further requirements</v>
      </c>
    </row>
    <row r="38" spans="1:16" ht="10.65">
      <c r="A38" s="107" t="s">
        <v>69</v>
      </c>
      <c r="B38" s="108"/>
      <c r="C38" s="108"/>
      <c r="D38" s="21">
        <f>D14+D18+D22+D26+D30+D35+D36+D37</f>
        <v>0.4</v>
      </c>
      <c r="E38" s="64"/>
      <c r="F38" s="65">
        <f>SUM(F14,F18,F22,F26,F30,F35,F36,F37)</f>
        <v>0</v>
      </c>
      <c r="G38" s="64"/>
      <c r="H38" s="65">
        <f>SUM(H14,H18,H22,H26,H30,H35,H36,H37)</f>
        <v>0</v>
      </c>
      <c r="I38" s="64"/>
      <c r="J38" s="65">
        <f>SUM(J14,J18,J22,J26,J30,J35,J36,J37)</f>
        <v>0</v>
      </c>
      <c r="K38" s="64"/>
      <c r="L38" s="65">
        <f>SUM(L14,L18,L22,L26,L30,L35,L36,L37)</f>
        <v>0</v>
      </c>
      <c r="M38" s="64"/>
      <c r="N38" s="65">
        <f>SUM(N14,N18,N22,N26,N30,N35,N36,N37)</f>
        <v>0</v>
      </c>
      <c r="P38" s="28" t="str">
        <f t="shared" si="0"/>
        <v>Total 1</v>
      </c>
    </row>
    <row r="39" spans="1:16" s="6" customFormat="1" ht="13.15">
      <c r="A39" s="31" t="s">
        <v>70</v>
      </c>
      <c r="B39" s="140" t="s">
        <v>71</v>
      </c>
      <c r="C39" s="140"/>
      <c r="D39" s="140"/>
      <c r="E39" s="140"/>
      <c r="F39" s="140"/>
      <c r="G39" s="140"/>
      <c r="H39" s="140"/>
      <c r="I39" s="140"/>
      <c r="J39" s="140"/>
      <c r="K39" s="140"/>
      <c r="L39" s="140"/>
      <c r="M39" s="140"/>
      <c r="N39" s="141"/>
      <c r="P39" s="28" t="str">
        <f t="shared" si="0"/>
        <v>Assessment of proposed staff</v>
      </c>
    </row>
    <row r="40" spans="1:16" ht="10.65">
      <c r="A40" s="34" t="s">
        <v>72</v>
      </c>
      <c r="B40" s="100" t="s">
        <v>209</v>
      </c>
      <c r="C40" s="100"/>
      <c r="D40" s="25"/>
      <c r="E40" s="67"/>
      <c r="F40" s="61"/>
      <c r="G40" s="67"/>
      <c r="H40" s="61"/>
      <c r="I40" s="67"/>
      <c r="J40" s="61"/>
      <c r="K40" s="67"/>
      <c r="L40" s="61"/>
      <c r="M40" s="67"/>
      <c r="N40" s="62"/>
      <c r="P40" s="28" t="str">
        <f t="shared" si="0"/>
        <v>Expert 1 (in accordance with ToR provisions/criteria)</v>
      </c>
    </row>
    <row r="41" spans="1:16" ht="10.65">
      <c r="A41" s="35" t="s">
        <v>73</v>
      </c>
      <c r="B41" s="105" t="s">
        <v>74</v>
      </c>
      <c r="C41" s="105"/>
      <c r="D41" s="18">
        <v>0.04</v>
      </c>
      <c r="E41" s="52"/>
      <c r="F41" s="53">
        <f t="shared" ref="F41:H47" si="1">$D41*E41*100</f>
        <v>0</v>
      </c>
      <c r="G41" s="52"/>
      <c r="H41" s="53">
        <f t="shared" si="1"/>
        <v>0</v>
      </c>
      <c r="I41" s="52"/>
      <c r="J41" s="53">
        <f t="shared" ref="J41" si="2">$D41*I41*100</f>
        <v>0</v>
      </c>
      <c r="K41" s="52"/>
      <c r="L41" s="53">
        <f t="shared" ref="L41" si="3">$D41*K41*100</f>
        <v>0</v>
      </c>
      <c r="M41" s="52"/>
      <c r="N41" s="54">
        <f t="shared" ref="N41" si="4">$D41*M41*100</f>
        <v>0</v>
      </c>
      <c r="P41" s="8" t="str">
        <f t="shared" si="0"/>
        <v>- Qualifications</v>
      </c>
    </row>
    <row r="42" spans="1:16" ht="10.65">
      <c r="A42" s="35" t="s">
        <v>75</v>
      </c>
      <c r="B42" s="105" t="s">
        <v>76</v>
      </c>
      <c r="C42" s="105"/>
      <c r="D42" s="18">
        <v>0.02</v>
      </c>
      <c r="E42" s="52"/>
      <c r="F42" s="53">
        <f t="shared" si="1"/>
        <v>0</v>
      </c>
      <c r="G42" s="52"/>
      <c r="H42" s="53">
        <f t="shared" si="1"/>
        <v>0</v>
      </c>
      <c r="I42" s="52"/>
      <c r="J42" s="53">
        <f t="shared" ref="J42" si="5">$D42*I42*100</f>
        <v>0</v>
      </c>
      <c r="K42" s="52"/>
      <c r="L42" s="53">
        <f t="shared" ref="L42" si="6">$D42*K42*100</f>
        <v>0</v>
      </c>
      <c r="M42" s="52"/>
      <c r="N42" s="54">
        <f t="shared" ref="N42" si="7">$D42*M42*100</f>
        <v>0</v>
      </c>
      <c r="P42" s="8" t="str">
        <f t="shared" si="0"/>
        <v>- Language</v>
      </c>
    </row>
    <row r="43" spans="1:16" ht="10.65">
      <c r="A43" s="32" t="s">
        <v>77</v>
      </c>
      <c r="B43" s="104" t="s">
        <v>78</v>
      </c>
      <c r="C43" s="105"/>
      <c r="D43" s="18">
        <v>0.04</v>
      </c>
      <c r="E43" s="52"/>
      <c r="F43" s="53">
        <f t="shared" si="1"/>
        <v>0</v>
      </c>
      <c r="G43" s="52"/>
      <c r="H43" s="53">
        <f t="shared" si="1"/>
        <v>0</v>
      </c>
      <c r="I43" s="52"/>
      <c r="J43" s="53">
        <f t="shared" ref="J43" si="8">$D43*I43*100</f>
        <v>0</v>
      </c>
      <c r="K43" s="52"/>
      <c r="L43" s="53">
        <f t="shared" ref="L43" si="9">$D43*K43*100</f>
        <v>0</v>
      </c>
      <c r="M43" s="52"/>
      <c r="N43" s="54">
        <f t="shared" ref="N43" si="10">$D43*M43*100</f>
        <v>0</v>
      </c>
      <c r="P43" s="8" t="str">
        <f t="shared" si="0"/>
        <v>- General professional experience</v>
      </c>
    </row>
    <row r="44" spans="1:16" ht="10.65">
      <c r="A44" s="35" t="s">
        <v>79</v>
      </c>
      <c r="B44" s="104" t="s">
        <v>80</v>
      </c>
      <c r="C44" s="105"/>
      <c r="D44" s="18">
        <v>7.0000000000000007E-2</v>
      </c>
      <c r="E44" s="52"/>
      <c r="F44" s="53">
        <f t="shared" si="1"/>
        <v>0</v>
      </c>
      <c r="G44" s="52"/>
      <c r="H44" s="53">
        <f t="shared" si="1"/>
        <v>0</v>
      </c>
      <c r="I44" s="52"/>
      <c r="J44" s="53">
        <f t="shared" ref="J44" si="11">$D44*I44*100</f>
        <v>0</v>
      </c>
      <c r="K44" s="52"/>
      <c r="L44" s="53">
        <f t="shared" ref="L44" si="12">$D44*K44*100</f>
        <v>0</v>
      </c>
      <c r="M44" s="52"/>
      <c r="N44" s="54">
        <f t="shared" ref="N44" si="13">$D44*M44*100</f>
        <v>0</v>
      </c>
      <c r="P44" s="8" t="str">
        <f t="shared" si="0"/>
        <v>- Specific professional experience</v>
      </c>
    </row>
    <row r="45" spans="1:16" ht="10.65">
      <c r="A45" s="35" t="s">
        <v>81</v>
      </c>
      <c r="B45" s="105" t="s">
        <v>82</v>
      </c>
      <c r="C45" s="106"/>
      <c r="D45" s="18">
        <v>0.05</v>
      </c>
      <c r="E45" s="52"/>
      <c r="F45" s="53">
        <f t="shared" si="1"/>
        <v>0</v>
      </c>
      <c r="G45" s="52"/>
      <c r="H45" s="53">
        <f t="shared" si="1"/>
        <v>0</v>
      </c>
      <c r="I45" s="52"/>
      <c r="J45" s="53">
        <f t="shared" ref="J45" si="14">$D45*I45*100</f>
        <v>0</v>
      </c>
      <c r="K45" s="52"/>
      <c r="L45" s="53">
        <f t="shared" ref="L45" si="15">$D45*K45*100</f>
        <v>0</v>
      </c>
      <c r="M45" s="52"/>
      <c r="N45" s="54">
        <f t="shared" ref="N45" si="16">$D45*M45*100</f>
        <v>0</v>
      </c>
      <c r="P45" s="8" t="str">
        <f t="shared" si="0"/>
        <v>- Leadership/management experience</v>
      </c>
    </row>
    <row r="46" spans="1:16" ht="10.65">
      <c r="A46" s="35" t="s">
        <v>83</v>
      </c>
      <c r="B46" s="104" t="s">
        <v>84</v>
      </c>
      <c r="C46" s="106"/>
      <c r="D46" s="18">
        <v>0.02</v>
      </c>
      <c r="E46" s="52"/>
      <c r="F46" s="53">
        <f t="shared" si="1"/>
        <v>0</v>
      </c>
      <c r="G46" s="52"/>
      <c r="H46" s="53">
        <f t="shared" si="1"/>
        <v>0</v>
      </c>
      <c r="I46" s="52"/>
      <c r="J46" s="53">
        <f t="shared" ref="J46" si="17">$D46*I46*100</f>
        <v>0</v>
      </c>
      <c r="K46" s="52"/>
      <c r="L46" s="53">
        <f t="shared" ref="L46" si="18">$D46*K46*100</f>
        <v>0</v>
      </c>
      <c r="M46" s="52"/>
      <c r="N46" s="54">
        <f t="shared" ref="N46" si="19">$D46*M46*100</f>
        <v>0</v>
      </c>
      <c r="P46" s="8" t="str">
        <f t="shared" si="0"/>
        <v>- Regional experience</v>
      </c>
    </row>
    <row r="47" spans="1:16" ht="10.65">
      <c r="A47" s="35" t="s">
        <v>85</v>
      </c>
      <c r="B47" s="106" t="s">
        <v>86</v>
      </c>
      <c r="C47" s="106"/>
      <c r="D47" s="18">
        <v>0.01</v>
      </c>
      <c r="E47" s="52"/>
      <c r="F47" s="53">
        <f t="shared" si="1"/>
        <v>0</v>
      </c>
      <c r="G47" s="52"/>
      <c r="H47" s="53">
        <f t="shared" si="1"/>
        <v>0</v>
      </c>
      <c r="I47" s="52"/>
      <c r="J47" s="53">
        <f t="shared" ref="J47" si="20">$D47*I47*100</f>
        <v>0</v>
      </c>
      <c r="K47" s="52"/>
      <c r="L47" s="53">
        <f t="shared" ref="L47" si="21">$D47*K47*100</f>
        <v>0</v>
      </c>
      <c r="M47" s="52"/>
      <c r="N47" s="54">
        <f t="shared" ref="N47" si="22">$D47*M47*100</f>
        <v>0</v>
      </c>
      <c r="P47" s="8" t="str">
        <f t="shared" si="0"/>
        <v>- Development cooperation experience</v>
      </c>
    </row>
    <row r="48" spans="1:16" ht="10.65">
      <c r="A48" s="35" t="s">
        <v>87</v>
      </c>
      <c r="B48" s="105" t="s">
        <v>88</v>
      </c>
      <c r="C48" s="105"/>
      <c r="D48" s="22">
        <v>0</v>
      </c>
      <c r="E48" s="68"/>
      <c r="F48" s="56">
        <f>$D48*E48*100</f>
        <v>0</v>
      </c>
      <c r="G48" s="68"/>
      <c r="H48" s="56">
        <f>$D48*G48*100</f>
        <v>0</v>
      </c>
      <c r="I48" s="68"/>
      <c r="J48" s="56">
        <f>$D48*I48*100</f>
        <v>0</v>
      </c>
      <c r="K48" s="68"/>
      <c r="L48" s="56">
        <f>$D48*K48*100</f>
        <v>0</v>
      </c>
      <c r="M48" s="68"/>
      <c r="N48" s="57">
        <f>$D48*M48*100</f>
        <v>0</v>
      </c>
      <c r="P48" s="8" t="str">
        <f t="shared" si="0"/>
        <v>- Other</v>
      </c>
    </row>
    <row r="49" spans="1:16" s="6" customFormat="1" ht="10.65">
      <c r="A49" s="94" t="s">
        <v>89</v>
      </c>
      <c r="B49" s="95"/>
      <c r="C49" s="95"/>
      <c r="D49" s="20">
        <f>SUM(D41:D48)</f>
        <v>0.25</v>
      </c>
      <c r="E49" s="58"/>
      <c r="F49" s="59">
        <f>SUM(F41:F48)</f>
        <v>0</v>
      </c>
      <c r="G49" s="58"/>
      <c r="H49" s="59">
        <f>SUM(H41:H48)</f>
        <v>0</v>
      </c>
      <c r="I49" s="58"/>
      <c r="J49" s="59">
        <f>SUM(J41:J48)</f>
        <v>0</v>
      </c>
      <c r="K49" s="58"/>
      <c r="L49" s="59">
        <f>SUM(L41:L48)</f>
        <v>0</v>
      </c>
      <c r="M49" s="58"/>
      <c r="N49" s="60">
        <f>SUM(N41:N48)</f>
        <v>0</v>
      </c>
      <c r="P49" s="28" t="str">
        <f t="shared" si="0"/>
        <v>Interim total 2.1</v>
      </c>
    </row>
    <row r="50" spans="1:16" ht="10.65">
      <c r="A50" s="34" t="s">
        <v>90</v>
      </c>
      <c r="B50" s="100" t="s">
        <v>210</v>
      </c>
      <c r="C50" s="100"/>
      <c r="D50" s="25"/>
      <c r="E50" s="67"/>
      <c r="F50" s="61"/>
      <c r="G50" s="67"/>
      <c r="H50" s="61"/>
      <c r="I50" s="67"/>
      <c r="J50" s="61"/>
      <c r="K50" s="67"/>
      <c r="L50" s="61"/>
      <c r="M50" s="67"/>
      <c r="N50" s="62"/>
      <c r="P50" s="28" t="str">
        <f t="shared" si="0"/>
        <v>Expert 2 (in accordance with ToR provisions/criteria)</v>
      </c>
    </row>
    <row r="51" spans="1:16" ht="10.65">
      <c r="A51" s="35" t="s">
        <v>91</v>
      </c>
      <c r="B51" s="105" t="s">
        <v>74</v>
      </c>
      <c r="C51" s="105"/>
      <c r="D51" s="18">
        <v>0.04</v>
      </c>
      <c r="E51" s="52"/>
      <c r="F51" s="53">
        <f t="shared" ref="F51:H57" si="23">$D51*E51*100</f>
        <v>0</v>
      </c>
      <c r="G51" s="52"/>
      <c r="H51" s="53">
        <f t="shared" si="23"/>
        <v>0</v>
      </c>
      <c r="I51" s="52"/>
      <c r="J51" s="53">
        <f t="shared" ref="J51" si="24">$D51*I51*100</f>
        <v>0</v>
      </c>
      <c r="K51" s="52"/>
      <c r="L51" s="53">
        <f t="shared" ref="L51" si="25">$D51*K51*100</f>
        <v>0</v>
      </c>
      <c r="M51" s="52"/>
      <c r="N51" s="54">
        <f t="shared" ref="N51" si="26">$D51*M51*100</f>
        <v>0</v>
      </c>
      <c r="P51" s="8" t="str">
        <f t="shared" si="0"/>
        <v>- Qualifications</v>
      </c>
    </row>
    <row r="52" spans="1:16" ht="10.65">
      <c r="A52" s="35" t="s">
        <v>92</v>
      </c>
      <c r="B52" s="105" t="s">
        <v>76</v>
      </c>
      <c r="C52" s="105"/>
      <c r="D52" s="18">
        <v>0.02</v>
      </c>
      <c r="E52" s="52"/>
      <c r="F52" s="53">
        <f t="shared" si="23"/>
        <v>0</v>
      </c>
      <c r="G52" s="52"/>
      <c r="H52" s="53">
        <f t="shared" si="23"/>
        <v>0</v>
      </c>
      <c r="I52" s="52"/>
      <c r="J52" s="53">
        <f t="shared" ref="J52" si="27">$D52*I52*100</f>
        <v>0</v>
      </c>
      <c r="K52" s="52"/>
      <c r="L52" s="53">
        <f t="shared" ref="L52" si="28">$D52*K52*100</f>
        <v>0</v>
      </c>
      <c r="M52" s="52"/>
      <c r="N52" s="54">
        <f t="shared" ref="N52" si="29">$D52*M52*100</f>
        <v>0</v>
      </c>
      <c r="P52" s="8" t="str">
        <f t="shared" si="0"/>
        <v>- Language</v>
      </c>
    </row>
    <row r="53" spans="1:16" ht="10.65">
      <c r="A53" s="32" t="s">
        <v>93</v>
      </c>
      <c r="B53" s="104" t="s">
        <v>78</v>
      </c>
      <c r="C53" s="105"/>
      <c r="D53" s="22">
        <v>0.04</v>
      </c>
      <c r="E53" s="52"/>
      <c r="F53" s="53">
        <f t="shared" si="23"/>
        <v>0</v>
      </c>
      <c r="G53" s="52"/>
      <c r="H53" s="53">
        <f t="shared" si="23"/>
        <v>0</v>
      </c>
      <c r="I53" s="52"/>
      <c r="J53" s="53">
        <f t="shared" ref="J53" si="30">$D53*I53*100</f>
        <v>0</v>
      </c>
      <c r="K53" s="52"/>
      <c r="L53" s="53">
        <f t="shared" ref="L53" si="31">$D53*K53*100</f>
        <v>0</v>
      </c>
      <c r="M53" s="52"/>
      <c r="N53" s="54">
        <f t="shared" ref="N53" si="32">$D53*M53*100</f>
        <v>0</v>
      </c>
      <c r="P53" s="8" t="str">
        <f t="shared" si="0"/>
        <v>- General professional experience</v>
      </c>
    </row>
    <row r="54" spans="1:16" ht="10.65">
      <c r="A54" s="35" t="s">
        <v>94</v>
      </c>
      <c r="B54" s="104" t="s">
        <v>80</v>
      </c>
      <c r="C54" s="105"/>
      <c r="D54" s="18">
        <v>7.0000000000000007E-2</v>
      </c>
      <c r="E54" s="52"/>
      <c r="F54" s="53">
        <f t="shared" si="23"/>
        <v>0</v>
      </c>
      <c r="G54" s="52"/>
      <c r="H54" s="53">
        <f t="shared" si="23"/>
        <v>0</v>
      </c>
      <c r="I54" s="52"/>
      <c r="J54" s="53">
        <f t="shared" ref="J54" si="33">$D54*I54*100</f>
        <v>0</v>
      </c>
      <c r="K54" s="52"/>
      <c r="L54" s="53">
        <f t="shared" ref="L54" si="34">$D54*K54*100</f>
        <v>0</v>
      </c>
      <c r="M54" s="52"/>
      <c r="N54" s="54">
        <f t="shared" ref="N54" si="35">$D54*M54*100</f>
        <v>0</v>
      </c>
      <c r="P54" s="8" t="str">
        <f t="shared" si="0"/>
        <v>- Specific professional experience</v>
      </c>
    </row>
    <row r="55" spans="1:16" ht="10.65">
      <c r="A55" s="35" t="s">
        <v>95</v>
      </c>
      <c r="B55" s="105" t="s">
        <v>82</v>
      </c>
      <c r="C55" s="106"/>
      <c r="D55" s="18">
        <v>0.01</v>
      </c>
      <c r="E55" s="52"/>
      <c r="F55" s="53">
        <f t="shared" si="23"/>
        <v>0</v>
      </c>
      <c r="G55" s="52"/>
      <c r="H55" s="53">
        <f t="shared" si="23"/>
        <v>0</v>
      </c>
      <c r="I55" s="52"/>
      <c r="J55" s="53">
        <f t="shared" ref="J55" si="36">$D55*I55*100</f>
        <v>0</v>
      </c>
      <c r="K55" s="52"/>
      <c r="L55" s="53">
        <f t="shared" ref="L55" si="37">$D55*K55*100</f>
        <v>0</v>
      </c>
      <c r="M55" s="52"/>
      <c r="N55" s="54">
        <f t="shared" ref="N55" si="38">$D55*M55*100</f>
        <v>0</v>
      </c>
      <c r="P55" s="8" t="str">
        <f t="shared" si="0"/>
        <v>- Leadership/management experience</v>
      </c>
    </row>
    <row r="56" spans="1:16" ht="10.65">
      <c r="A56" s="35" t="s">
        <v>96</v>
      </c>
      <c r="B56" s="104" t="s">
        <v>84</v>
      </c>
      <c r="C56" s="106"/>
      <c r="D56" s="18">
        <v>0.02</v>
      </c>
      <c r="E56" s="52"/>
      <c r="F56" s="53">
        <f t="shared" si="23"/>
        <v>0</v>
      </c>
      <c r="G56" s="52"/>
      <c r="H56" s="53">
        <f t="shared" si="23"/>
        <v>0</v>
      </c>
      <c r="I56" s="52"/>
      <c r="J56" s="53">
        <f t="shared" ref="J56" si="39">$D56*I56*100</f>
        <v>0</v>
      </c>
      <c r="K56" s="52"/>
      <c r="L56" s="53">
        <f t="shared" ref="L56" si="40">$D56*K56*100</f>
        <v>0</v>
      </c>
      <c r="M56" s="52"/>
      <c r="N56" s="54">
        <f t="shared" ref="N56" si="41">$D56*M56*100</f>
        <v>0</v>
      </c>
      <c r="P56" s="8" t="str">
        <f t="shared" si="0"/>
        <v>- Regional experience</v>
      </c>
    </row>
    <row r="57" spans="1:16" ht="10.65">
      <c r="A57" s="35" t="s">
        <v>97</v>
      </c>
      <c r="B57" s="106" t="s">
        <v>86</v>
      </c>
      <c r="C57" s="106"/>
      <c r="D57" s="18">
        <v>0</v>
      </c>
      <c r="E57" s="52"/>
      <c r="F57" s="53">
        <f t="shared" si="23"/>
        <v>0</v>
      </c>
      <c r="G57" s="52"/>
      <c r="H57" s="53">
        <f t="shared" si="23"/>
        <v>0</v>
      </c>
      <c r="I57" s="52"/>
      <c r="J57" s="53">
        <f t="shared" ref="J57" si="42">$D57*I57*100</f>
        <v>0</v>
      </c>
      <c r="K57" s="52"/>
      <c r="L57" s="53">
        <f t="shared" ref="L57" si="43">$D57*K57*100</f>
        <v>0</v>
      </c>
      <c r="M57" s="52"/>
      <c r="N57" s="54">
        <f t="shared" ref="N57" si="44">$D57*M57*100</f>
        <v>0</v>
      </c>
      <c r="P57" s="8" t="str">
        <f t="shared" si="0"/>
        <v>- Development cooperation experience</v>
      </c>
    </row>
    <row r="58" spans="1:16" ht="10.65">
      <c r="A58" s="35" t="s">
        <v>98</v>
      </c>
      <c r="B58" s="105" t="s">
        <v>88</v>
      </c>
      <c r="C58" s="105"/>
      <c r="D58" s="22">
        <v>0</v>
      </c>
      <c r="E58" s="68"/>
      <c r="F58" s="56">
        <f>$D58*E58*100</f>
        <v>0</v>
      </c>
      <c r="G58" s="68"/>
      <c r="H58" s="56">
        <f>$D58*G58*100</f>
        <v>0</v>
      </c>
      <c r="I58" s="68"/>
      <c r="J58" s="56">
        <f>$D58*I58*100</f>
        <v>0</v>
      </c>
      <c r="K58" s="68"/>
      <c r="L58" s="56">
        <f>$D58*K58*100</f>
        <v>0</v>
      </c>
      <c r="M58" s="68"/>
      <c r="N58" s="57">
        <f>$D58*M58*100</f>
        <v>0</v>
      </c>
      <c r="P58" s="8" t="str">
        <f t="shared" si="0"/>
        <v>- Other</v>
      </c>
    </row>
    <row r="59" spans="1:16" ht="10.65" outlineLevel="1">
      <c r="A59" s="94" t="s">
        <v>99</v>
      </c>
      <c r="B59" s="95"/>
      <c r="C59" s="95"/>
      <c r="D59" s="20">
        <f>SUM(D51:D58)</f>
        <v>0.2</v>
      </c>
      <c r="E59" s="58"/>
      <c r="F59" s="59">
        <f>SUM(F51:F58)</f>
        <v>0</v>
      </c>
      <c r="G59" s="58"/>
      <c r="H59" s="59">
        <f>SUM(H51:H58)</f>
        <v>0</v>
      </c>
      <c r="I59" s="58"/>
      <c r="J59" s="59">
        <f>SUM(J51:J58)</f>
        <v>0</v>
      </c>
      <c r="K59" s="58"/>
      <c r="L59" s="59">
        <f>SUM(L51:L58)</f>
        <v>0</v>
      </c>
      <c r="M59" s="58"/>
      <c r="N59" s="60">
        <f>SUM(N51:N58)</f>
        <v>0</v>
      </c>
      <c r="P59" s="28" t="str">
        <f t="shared" si="0"/>
        <v>Interim total 2.2</v>
      </c>
    </row>
    <row r="60" spans="1:16" ht="10.65">
      <c r="A60" s="34" t="s">
        <v>100</v>
      </c>
      <c r="B60" s="100" t="s">
        <v>211</v>
      </c>
      <c r="C60" s="100"/>
      <c r="D60" s="25"/>
      <c r="E60" s="67"/>
      <c r="F60" s="61"/>
      <c r="G60" s="67"/>
      <c r="H60" s="61"/>
      <c r="I60" s="67"/>
      <c r="J60" s="61"/>
      <c r="K60" s="67"/>
      <c r="L60" s="61"/>
      <c r="M60" s="67"/>
      <c r="N60" s="62"/>
      <c r="P60" s="28" t="str">
        <f t="shared" si="0"/>
        <v xml:space="preserve"> Expert 3 (in accordance with ToR provisions/criteria)</v>
      </c>
    </row>
    <row r="61" spans="1:16" ht="10.65">
      <c r="A61" s="35" t="s">
        <v>101</v>
      </c>
      <c r="B61" s="105" t="s">
        <v>74</v>
      </c>
      <c r="C61" s="105"/>
      <c r="D61" s="18">
        <v>0.04</v>
      </c>
      <c r="E61" s="52"/>
      <c r="F61" s="53">
        <f t="shared" ref="F61:H67" si="45">$D61*E61*100</f>
        <v>0</v>
      </c>
      <c r="G61" s="52"/>
      <c r="H61" s="53">
        <f t="shared" si="45"/>
        <v>0</v>
      </c>
      <c r="I61" s="52"/>
      <c r="J61" s="53">
        <f t="shared" ref="J61" si="46">$D61*I61*100</f>
        <v>0</v>
      </c>
      <c r="K61" s="52"/>
      <c r="L61" s="53">
        <f t="shared" ref="L61" si="47">$D61*K61*100</f>
        <v>0</v>
      </c>
      <c r="M61" s="52"/>
      <c r="N61" s="54">
        <f t="shared" ref="N61" si="48">$D61*M61*100</f>
        <v>0</v>
      </c>
      <c r="P61" s="8" t="str">
        <f t="shared" si="0"/>
        <v>- Qualifications</v>
      </c>
    </row>
    <row r="62" spans="1:16" ht="10.65">
      <c r="A62" s="35" t="s">
        <v>102</v>
      </c>
      <c r="B62" s="105" t="s">
        <v>76</v>
      </c>
      <c r="C62" s="105"/>
      <c r="D62" s="18">
        <v>0.02</v>
      </c>
      <c r="E62" s="52"/>
      <c r="F62" s="53">
        <f t="shared" si="45"/>
        <v>0</v>
      </c>
      <c r="G62" s="52"/>
      <c r="H62" s="53">
        <f t="shared" si="45"/>
        <v>0</v>
      </c>
      <c r="I62" s="52"/>
      <c r="J62" s="53">
        <f t="shared" ref="J62" si="49">$D62*I62*100</f>
        <v>0</v>
      </c>
      <c r="K62" s="52"/>
      <c r="L62" s="53">
        <f t="shared" ref="L62" si="50">$D62*K62*100</f>
        <v>0</v>
      </c>
      <c r="M62" s="52"/>
      <c r="N62" s="54">
        <f t="shared" ref="N62" si="51">$D62*M62*100</f>
        <v>0</v>
      </c>
      <c r="P62" s="8" t="str">
        <f t="shared" si="0"/>
        <v>- Language</v>
      </c>
    </row>
    <row r="63" spans="1:16" ht="10.65">
      <c r="A63" s="32" t="s">
        <v>103</v>
      </c>
      <c r="B63" s="104" t="s">
        <v>78</v>
      </c>
      <c r="C63" s="105"/>
      <c r="D63" s="22">
        <v>0.04</v>
      </c>
      <c r="E63" s="52"/>
      <c r="F63" s="53">
        <f t="shared" si="45"/>
        <v>0</v>
      </c>
      <c r="G63" s="52"/>
      <c r="H63" s="53">
        <f t="shared" si="45"/>
        <v>0</v>
      </c>
      <c r="I63" s="52"/>
      <c r="J63" s="53">
        <f t="shared" ref="J63" si="52">$D63*I63*100</f>
        <v>0</v>
      </c>
      <c r="K63" s="52"/>
      <c r="L63" s="53">
        <f t="shared" ref="L63" si="53">$D63*K63*100</f>
        <v>0</v>
      </c>
      <c r="M63" s="52"/>
      <c r="N63" s="54">
        <f t="shared" ref="N63" si="54">$D63*M63*100</f>
        <v>0</v>
      </c>
      <c r="P63" s="8" t="str">
        <f t="shared" si="0"/>
        <v>- General professional experience</v>
      </c>
    </row>
    <row r="64" spans="1:16" ht="10.65">
      <c r="A64" s="35" t="s">
        <v>104</v>
      </c>
      <c r="B64" s="104" t="s">
        <v>80</v>
      </c>
      <c r="C64" s="105"/>
      <c r="D64" s="18">
        <v>0.05</v>
      </c>
      <c r="E64" s="52"/>
      <c r="F64" s="53">
        <f t="shared" si="45"/>
        <v>0</v>
      </c>
      <c r="G64" s="52"/>
      <c r="H64" s="53">
        <f t="shared" si="45"/>
        <v>0</v>
      </c>
      <c r="I64" s="52"/>
      <c r="J64" s="53">
        <f t="shared" ref="J64" si="55">$D64*I64*100</f>
        <v>0</v>
      </c>
      <c r="K64" s="52"/>
      <c r="L64" s="53">
        <f t="shared" ref="L64" si="56">$D64*K64*100</f>
        <v>0</v>
      </c>
      <c r="M64" s="52"/>
      <c r="N64" s="54">
        <f t="shared" ref="N64" si="57">$D64*M64*100</f>
        <v>0</v>
      </c>
      <c r="P64" s="8" t="str">
        <f t="shared" si="0"/>
        <v>- Specific professional experience</v>
      </c>
    </row>
    <row r="65" spans="1:16" ht="10.65">
      <c r="A65" s="35" t="s">
        <v>105</v>
      </c>
      <c r="B65" s="105" t="s">
        <v>82</v>
      </c>
      <c r="C65" s="106"/>
      <c r="D65" s="18">
        <v>0</v>
      </c>
      <c r="E65" s="52"/>
      <c r="F65" s="53">
        <f t="shared" si="45"/>
        <v>0</v>
      </c>
      <c r="G65" s="52"/>
      <c r="H65" s="53">
        <f t="shared" si="45"/>
        <v>0</v>
      </c>
      <c r="I65" s="52"/>
      <c r="J65" s="53">
        <f t="shared" ref="J65" si="58">$D65*I65*100</f>
        <v>0</v>
      </c>
      <c r="K65" s="52"/>
      <c r="L65" s="53">
        <f t="shared" ref="L65" si="59">$D65*K65*100</f>
        <v>0</v>
      </c>
      <c r="M65" s="52"/>
      <c r="N65" s="54">
        <f t="shared" ref="N65" si="60">$D65*M65*100</f>
        <v>0</v>
      </c>
      <c r="P65" s="8" t="str">
        <f t="shared" si="0"/>
        <v>- Leadership/management experience</v>
      </c>
    </row>
    <row r="66" spans="1:16" ht="10.65">
      <c r="A66" s="35" t="s">
        <v>106</v>
      </c>
      <c r="B66" s="104" t="s">
        <v>84</v>
      </c>
      <c r="C66" s="106"/>
      <c r="D66" s="18">
        <v>0</v>
      </c>
      <c r="E66" s="52"/>
      <c r="F66" s="53">
        <f t="shared" si="45"/>
        <v>0</v>
      </c>
      <c r="G66" s="52"/>
      <c r="H66" s="53">
        <f t="shared" si="45"/>
        <v>0</v>
      </c>
      <c r="I66" s="52"/>
      <c r="J66" s="53">
        <f t="shared" ref="J66" si="61">$D66*I66*100</f>
        <v>0</v>
      </c>
      <c r="K66" s="52"/>
      <c r="L66" s="53">
        <f t="shared" ref="L66" si="62">$D66*K66*100</f>
        <v>0</v>
      </c>
      <c r="M66" s="52"/>
      <c r="N66" s="54">
        <f t="shared" ref="N66" si="63">$D66*M66*100</f>
        <v>0</v>
      </c>
      <c r="P66" s="8" t="str">
        <f t="shared" si="0"/>
        <v>- Regional experience</v>
      </c>
    </row>
    <row r="67" spans="1:16" ht="10.65">
      <c r="A67" s="35" t="s">
        <v>107</v>
      </c>
      <c r="B67" s="106" t="s">
        <v>86</v>
      </c>
      <c r="C67" s="106"/>
      <c r="D67" s="18">
        <v>0</v>
      </c>
      <c r="E67" s="52"/>
      <c r="F67" s="53">
        <f t="shared" si="45"/>
        <v>0</v>
      </c>
      <c r="G67" s="52"/>
      <c r="H67" s="53">
        <f t="shared" si="45"/>
        <v>0</v>
      </c>
      <c r="I67" s="52"/>
      <c r="J67" s="53">
        <f t="shared" ref="J67" si="64">$D67*I67*100</f>
        <v>0</v>
      </c>
      <c r="K67" s="52"/>
      <c r="L67" s="53">
        <f t="shared" ref="L67" si="65">$D67*K67*100</f>
        <v>0</v>
      </c>
      <c r="M67" s="52"/>
      <c r="N67" s="54">
        <f t="shared" ref="N67" si="66">$D67*M67*100</f>
        <v>0</v>
      </c>
      <c r="P67" s="8" t="str">
        <f t="shared" si="0"/>
        <v>- Development cooperation experience</v>
      </c>
    </row>
    <row r="68" spans="1:16" ht="10.65">
      <c r="A68" s="35" t="s">
        <v>108</v>
      </c>
      <c r="B68" s="105" t="s">
        <v>88</v>
      </c>
      <c r="C68" s="105"/>
      <c r="D68" s="22">
        <v>0</v>
      </c>
      <c r="E68" s="68"/>
      <c r="F68" s="56">
        <f>$D68*E68*100</f>
        <v>0</v>
      </c>
      <c r="G68" s="68"/>
      <c r="H68" s="56">
        <f>$D68*G68*100</f>
        <v>0</v>
      </c>
      <c r="I68" s="68"/>
      <c r="J68" s="56">
        <f>$D68*I68*100</f>
        <v>0</v>
      </c>
      <c r="K68" s="68"/>
      <c r="L68" s="56">
        <f>$D68*K68*100</f>
        <v>0</v>
      </c>
      <c r="M68" s="68"/>
      <c r="N68" s="57">
        <f>$D68*M68*100</f>
        <v>0</v>
      </c>
      <c r="P68" s="8" t="str">
        <f t="shared" si="0"/>
        <v>- Other</v>
      </c>
    </row>
    <row r="69" spans="1:16" ht="10.65" outlineLevel="1">
      <c r="A69" s="94" t="s">
        <v>109</v>
      </c>
      <c r="B69" s="95"/>
      <c r="C69" s="95"/>
      <c r="D69" s="20">
        <f>SUM(D61:D68)</f>
        <v>0.15000000000000002</v>
      </c>
      <c r="E69" s="58"/>
      <c r="F69" s="59">
        <f>SUM(F61:F68)</f>
        <v>0</v>
      </c>
      <c r="G69" s="58"/>
      <c r="H69" s="59">
        <f>SUM(H61:H68)</f>
        <v>0</v>
      </c>
      <c r="I69" s="58"/>
      <c r="J69" s="59">
        <f>SUM(J61:J68)</f>
        <v>0</v>
      </c>
      <c r="K69" s="58"/>
      <c r="L69" s="59">
        <f>SUM(L61:L68)</f>
        <v>0</v>
      </c>
      <c r="M69" s="58"/>
      <c r="N69" s="60">
        <f>SUM(N61:N68)</f>
        <v>0</v>
      </c>
      <c r="P69" s="28" t="str">
        <f t="shared" si="0"/>
        <v>Interim total 2.3</v>
      </c>
    </row>
    <row r="70" spans="1:16" ht="10.65" hidden="1">
      <c r="A70" s="34" t="s">
        <v>110</v>
      </c>
      <c r="B70" s="100" t="s">
        <v>212</v>
      </c>
      <c r="C70" s="100"/>
      <c r="D70" s="25"/>
      <c r="E70" s="67"/>
      <c r="F70" s="61"/>
      <c r="G70" s="67"/>
      <c r="H70" s="61"/>
      <c r="I70" s="67"/>
      <c r="J70" s="61"/>
      <c r="K70" s="67"/>
      <c r="L70" s="61"/>
      <c r="M70" s="67"/>
      <c r="N70" s="62"/>
      <c r="P70" s="28" t="str">
        <f t="shared" si="0"/>
        <v>Expert 4 (in accordance with ToR provisions/criteria)</v>
      </c>
    </row>
    <row r="71" spans="1:16" ht="10.65" hidden="1">
      <c r="A71" s="35" t="s">
        <v>111</v>
      </c>
      <c r="B71" s="105" t="s">
        <v>74</v>
      </c>
      <c r="C71" s="105"/>
      <c r="D71" s="18">
        <v>0</v>
      </c>
      <c r="E71" s="52"/>
      <c r="F71" s="53">
        <f t="shared" ref="F71:H77" si="67">$D71*E71*100</f>
        <v>0</v>
      </c>
      <c r="G71" s="52"/>
      <c r="H71" s="53">
        <f t="shared" si="67"/>
        <v>0</v>
      </c>
      <c r="I71" s="52"/>
      <c r="J71" s="53">
        <f t="shared" ref="J71" si="68">$D71*I71*100</f>
        <v>0</v>
      </c>
      <c r="K71" s="52"/>
      <c r="L71" s="53">
        <f t="shared" ref="L71" si="69">$D71*K71*100</f>
        <v>0</v>
      </c>
      <c r="M71" s="52"/>
      <c r="N71" s="54">
        <f t="shared" ref="N71" si="70">$D71*M71*100</f>
        <v>0</v>
      </c>
      <c r="P71" s="8" t="str">
        <f t="shared" si="0"/>
        <v>- Qualifications</v>
      </c>
    </row>
    <row r="72" spans="1:16" ht="10.65" hidden="1">
      <c r="A72" s="35" t="s">
        <v>112</v>
      </c>
      <c r="B72" s="105" t="s">
        <v>76</v>
      </c>
      <c r="C72" s="105"/>
      <c r="D72" s="18">
        <v>0</v>
      </c>
      <c r="E72" s="52"/>
      <c r="F72" s="53">
        <f t="shared" si="67"/>
        <v>0</v>
      </c>
      <c r="G72" s="52"/>
      <c r="H72" s="53">
        <f t="shared" si="67"/>
        <v>0</v>
      </c>
      <c r="I72" s="52"/>
      <c r="J72" s="53">
        <f t="shared" ref="J72" si="71">$D72*I72*100</f>
        <v>0</v>
      </c>
      <c r="K72" s="52"/>
      <c r="L72" s="53">
        <f t="shared" ref="L72" si="72">$D72*K72*100</f>
        <v>0</v>
      </c>
      <c r="M72" s="52"/>
      <c r="N72" s="54">
        <f t="shared" ref="N72" si="73">$D72*M72*100</f>
        <v>0</v>
      </c>
      <c r="P72" s="8" t="str">
        <f t="shared" si="0"/>
        <v>- Language</v>
      </c>
    </row>
    <row r="73" spans="1:16" ht="10.65" hidden="1">
      <c r="A73" s="35" t="s">
        <v>113</v>
      </c>
      <c r="B73" s="104" t="s">
        <v>78</v>
      </c>
      <c r="C73" s="105"/>
      <c r="D73" s="22">
        <v>0</v>
      </c>
      <c r="E73" s="52"/>
      <c r="F73" s="53">
        <f t="shared" si="67"/>
        <v>0</v>
      </c>
      <c r="G73" s="52"/>
      <c r="H73" s="53">
        <f t="shared" si="67"/>
        <v>0</v>
      </c>
      <c r="I73" s="52"/>
      <c r="J73" s="53">
        <f t="shared" ref="J73" si="74">$D73*I73*100</f>
        <v>0</v>
      </c>
      <c r="K73" s="52"/>
      <c r="L73" s="53">
        <f t="shared" ref="L73" si="75">$D73*K73*100</f>
        <v>0</v>
      </c>
      <c r="M73" s="52"/>
      <c r="N73" s="54">
        <f t="shared" ref="N73" si="76">$D73*M73*100</f>
        <v>0</v>
      </c>
      <c r="P73" s="8" t="str">
        <f t="shared" si="0"/>
        <v>- General professional experience</v>
      </c>
    </row>
    <row r="74" spans="1:16" ht="10.65" hidden="1">
      <c r="A74" s="35" t="s">
        <v>114</v>
      </c>
      <c r="B74" s="104" t="s">
        <v>80</v>
      </c>
      <c r="C74" s="105"/>
      <c r="D74" s="18">
        <v>0</v>
      </c>
      <c r="E74" s="52"/>
      <c r="F74" s="53">
        <f t="shared" si="67"/>
        <v>0</v>
      </c>
      <c r="G74" s="52"/>
      <c r="H74" s="53">
        <f t="shared" si="67"/>
        <v>0</v>
      </c>
      <c r="I74" s="52"/>
      <c r="J74" s="53">
        <f t="shared" ref="J74" si="77">$D74*I74*100</f>
        <v>0</v>
      </c>
      <c r="K74" s="52"/>
      <c r="L74" s="53">
        <f t="shared" ref="L74" si="78">$D74*K74*100</f>
        <v>0</v>
      </c>
      <c r="M74" s="52"/>
      <c r="N74" s="54">
        <f t="shared" ref="N74" si="79">$D74*M74*100</f>
        <v>0</v>
      </c>
      <c r="P74" s="8" t="str">
        <f t="shared" si="0"/>
        <v>- Specific professional experience</v>
      </c>
    </row>
    <row r="75" spans="1:16" ht="10.65" hidden="1">
      <c r="A75" s="35" t="s">
        <v>115</v>
      </c>
      <c r="B75" s="105" t="s">
        <v>82</v>
      </c>
      <c r="C75" s="106"/>
      <c r="D75" s="18">
        <v>0</v>
      </c>
      <c r="E75" s="52"/>
      <c r="F75" s="53">
        <f t="shared" si="67"/>
        <v>0</v>
      </c>
      <c r="G75" s="52"/>
      <c r="H75" s="53">
        <f t="shared" si="67"/>
        <v>0</v>
      </c>
      <c r="I75" s="52"/>
      <c r="J75" s="53">
        <f t="shared" ref="J75" si="80">$D75*I75*100</f>
        <v>0</v>
      </c>
      <c r="K75" s="52"/>
      <c r="L75" s="53">
        <f t="shared" ref="L75" si="81">$D75*K75*100</f>
        <v>0</v>
      </c>
      <c r="M75" s="52"/>
      <c r="N75" s="54">
        <f t="shared" ref="N75" si="82">$D75*M75*100</f>
        <v>0</v>
      </c>
      <c r="P75" s="8" t="str">
        <f t="shared" si="0"/>
        <v>- Leadership/management experience</v>
      </c>
    </row>
    <row r="76" spans="1:16" ht="10.65" hidden="1">
      <c r="A76" s="35" t="s">
        <v>116</v>
      </c>
      <c r="B76" s="104" t="s">
        <v>84</v>
      </c>
      <c r="C76" s="106"/>
      <c r="D76" s="18">
        <v>0</v>
      </c>
      <c r="E76" s="52"/>
      <c r="F76" s="53">
        <f t="shared" si="67"/>
        <v>0</v>
      </c>
      <c r="G76" s="52"/>
      <c r="H76" s="53">
        <f t="shared" si="67"/>
        <v>0</v>
      </c>
      <c r="I76" s="52"/>
      <c r="J76" s="53">
        <f t="shared" ref="J76" si="83">$D76*I76*100</f>
        <v>0</v>
      </c>
      <c r="K76" s="52"/>
      <c r="L76" s="53">
        <f t="shared" ref="L76" si="84">$D76*K76*100</f>
        <v>0</v>
      </c>
      <c r="M76" s="52"/>
      <c r="N76" s="54">
        <f t="shared" ref="N76" si="85">$D76*M76*100</f>
        <v>0</v>
      </c>
      <c r="P76" s="8" t="str">
        <f t="shared" ref="P76:P148" si="86">IF(ISBLANK(B76),A76,B76)</f>
        <v>- Regional experience</v>
      </c>
    </row>
    <row r="77" spans="1:16" ht="10.65" hidden="1">
      <c r="A77" s="35" t="s">
        <v>117</v>
      </c>
      <c r="B77" s="106" t="s">
        <v>86</v>
      </c>
      <c r="C77" s="106"/>
      <c r="D77" s="18">
        <v>0</v>
      </c>
      <c r="E77" s="52"/>
      <c r="F77" s="53">
        <f t="shared" si="67"/>
        <v>0</v>
      </c>
      <c r="G77" s="52"/>
      <c r="H77" s="53">
        <f t="shared" si="67"/>
        <v>0</v>
      </c>
      <c r="I77" s="52"/>
      <c r="J77" s="53">
        <f t="shared" ref="J77" si="87">$D77*I77*100</f>
        <v>0</v>
      </c>
      <c r="K77" s="52"/>
      <c r="L77" s="53">
        <f t="shared" ref="L77" si="88">$D77*K77*100</f>
        <v>0</v>
      </c>
      <c r="M77" s="52"/>
      <c r="N77" s="54">
        <f t="shared" ref="N77" si="89">$D77*M77*100</f>
        <v>0</v>
      </c>
      <c r="P77" s="8" t="str">
        <f t="shared" si="86"/>
        <v>- Development cooperation experience</v>
      </c>
    </row>
    <row r="78" spans="1:16" ht="10.65" hidden="1">
      <c r="A78" s="35" t="s">
        <v>118</v>
      </c>
      <c r="B78" s="105" t="s">
        <v>88</v>
      </c>
      <c r="C78" s="105"/>
      <c r="D78" s="22">
        <v>0</v>
      </c>
      <c r="E78" s="68"/>
      <c r="F78" s="56">
        <f>$D78*E78*100</f>
        <v>0</v>
      </c>
      <c r="G78" s="68"/>
      <c r="H78" s="56">
        <f>$D78*G78*100</f>
        <v>0</v>
      </c>
      <c r="I78" s="68"/>
      <c r="J78" s="56">
        <f>$D78*I78*100</f>
        <v>0</v>
      </c>
      <c r="K78" s="68"/>
      <c r="L78" s="56">
        <f>$D78*K78*100</f>
        <v>0</v>
      </c>
      <c r="M78" s="68"/>
      <c r="N78" s="57">
        <f>$D78*M78*100</f>
        <v>0</v>
      </c>
      <c r="P78" s="8" t="str">
        <f t="shared" si="86"/>
        <v>- Other</v>
      </c>
    </row>
    <row r="79" spans="1:16" ht="10.65" hidden="1" outlineLevel="1">
      <c r="A79" s="94" t="s">
        <v>119</v>
      </c>
      <c r="B79" s="95"/>
      <c r="C79" s="95"/>
      <c r="D79" s="20">
        <f>SUM(D71:D78)</f>
        <v>0</v>
      </c>
      <c r="E79" s="58"/>
      <c r="F79" s="59">
        <f>SUM(F71:F78)</f>
        <v>0</v>
      </c>
      <c r="G79" s="58"/>
      <c r="H79" s="59">
        <f>SUM(H71:H78)</f>
        <v>0</v>
      </c>
      <c r="I79" s="58"/>
      <c r="J79" s="59">
        <f>SUM(J71:J78)</f>
        <v>0</v>
      </c>
      <c r="K79" s="58"/>
      <c r="L79" s="59">
        <f>SUM(L71:L78)</f>
        <v>0</v>
      </c>
      <c r="M79" s="58"/>
      <c r="N79" s="60">
        <f>SUM(N71:N78)</f>
        <v>0</v>
      </c>
      <c r="P79" s="28" t="str">
        <f t="shared" si="86"/>
        <v>Interim total 2.4</v>
      </c>
    </row>
    <row r="80" spans="1:16" ht="10.65" hidden="1" collapsed="1">
      <c r="A80" s="34" t="s">
        <v>120</v>
      </c>
      <c r="B80" s="100" t="s">
        <v>213</v>
      </c>
      <c r="C80" s="100"/>
      <c r="D80" s="25"/>
      <c r="E80" s="67"/>
      <c r="F80" s="61"/>
      <c r="G80" s="67"/>
      <c r="H80" s="61"/>
      <c r="I80" s="67"/>
      <c r="J80" s="61"/>
      <c r="K80" s="67"/>
      <c r="L80" s="61"/>
      <c r="M80" s="67"/>
      <c r="N80" s="62"/>
      <c r="P80" s="28" t="str">
        <f t="shared" si="86"/>
        <v>Expert 5 (in accordance with ToR provisions/criteria)</v>
      </c>
    </row>
    <row r="81" spans="1:16" ht="10.65" hidden="1">
      <c r="A81" s="35" t="s">
        <v>121</v>
      </c>
      <c r="B81" s="105" t="s">
        <v>74</v>
      </c>
      <c r="C81" s="105"/>
      <c r="D81" s="18">
        <v>0</v>
      </c>
      <c r="E81" s="52"/>
      <c r="F81" s="53">
        <f t="shared" ref="F81:H87" si="90">$D81*E81*100</f>
        <v>0</v>
      </c>
      <c r="G81" s="52"/>
      <c r="H81" s="53">
        <f t="shared" si="90"/>
        <v>0</v>
      </c>
      <c r="I81" s="52"/>
      <c r="J81" s="53">
        <f t="shared" ref="J81" si="91">$D81*I81*100</f>
        <v>0</v>
      </c>
      <c r="K81" s="52"/>
      <c r="L81" s="53">
        <f t="shared" ref="L81" si="92">$D81*K81*100</f>
        <v>0</v>
      </c>
      <c r="M81" s="52"/>
      <c r="N81" s="54">
        <f t="shared" ref="N81" si="93">$D81*M81*100</f>
        <v>0</v>
      </c>
      <c r="P81" s="8" t="str">
        <f t="shared" si="86"/>
        <v>- Qualifications</v>
      </c>
    </row>
    <row r="82" spans="1:16" ht="10.65" hidden="1">
      <c r="A82" s="35" t="s">
        <v>122</v>
      </c>
      <c r="B82" s="105" t="s">
        <v>76</v>
      </c>
      <c r="C82" s="105"/>
      <c r="D82" s="18">
        <v>0</v>
      </c>
      <c r="E82" s="52"/>
      <c r="F82" s="53">
        <f t="shared" si="90"/>
        <v>0</v>
      </c>
      <c r="G82" s="52"/>
      <c r="H82" s="53">
        <f t="shared" si="90"/>
        <v>0</v>
      </c>
      <c r="I82" s="52"/>
      <c r="J82" s="53">
        <f t="shared" ref="J82" si="94">$D82*I82*100</f>
        <v>0</v>
      </c>
      <c r="K82" s="52"/>
      <c r="L82" s="53">
        <f t="shared" ref="L82" si="95">$D82*K82*100</f>
        <v>0</v>
      </c>
      <c r="M82" s="52"/>
      <c r="N82" s="54">
        <f t="shared" ref="N82" si="96">$D82*M82*100</f>
        <v>0</v>
      </c>
      <c r="P82" s="8" t="str">
        <f t="shared" si="86"/>
        <v>- Language</v>
      </c>
    </row>
    <row r="83" spans="1:16" ht="10.65" hidden="1">
      <c r="A83" s="35" t="s">
        <v>123</v>
      </c>
      <c r="B83" s="104" t="s">
        <v>78</v>
      </c>
      <c r="C83" s="105"/>
      <c r="D83" s="22">
        <v>0</v>
      </c>
      <c r="E83" s="52"/>
      <c r="F83" s="53">
        <f t="shared" si="90"/>
        <v>0</v>
      </c>
      <c r="G83" s="52"/>
      <c r="H83" s="53">
        <f t="shared" si="90"/>
        <v>0</v>
      </c>
      <c r="I83" s="52"/>
      <c r="J83" s="53">
        <f t="shared" ref="J83" si="97">$D83*I83*100</f>
        <v>0</v>
      </c>
      <c r="K83" s="52"/>
      <c r="L83" s="53">
        <f t="shared" ref="L83" si="98">$D83*K83*100</f>
        <v>0</v>
      </c>
      <c r="M83" s="52"/>
      <c r="N83" s="54">
        <f t="shared" ref="N83" si="99">$D83*M83*100</f>
        <v>0</v>
      </c>
      <c r="P83" s="8" t="str">
        <f t="shared" si="86"/>
        <v>- General professional experience</v>
      </c>
    </row>
    <row r="84" spans="1:16" ht="10.65" hidden="1">
      <c r="A84" s="35" t="s">
        <v>124</v>
      </c>
      <c r="B84" s="104" t="s">
        <v>80</v>
      </c>
      <c r="C84" s="105"/>
      <c r="D84" s="18">
        <v>0</v>
      </c>
      <c r="E84" s="52"/>
      <c r="F84" s="53">
        <f t="shared" si="90"/>
        <v>0</v>
      </c>
      <c r="G84" s="52"/>
      <c r="H84" s="53">
        <f t="shared" si="90"/>
        <v>0</v>
      </c>
      <c r="I84" s="52"/>
      <c r="J84" s="53">
        <f t="shared" ref="J84" si="100">$D84*I84*100</f>
        <v>0</v>
      </c>
      <c r="K84" s="52"/>
      <c r="L84" s="53">
        <f t="shared" ref="L84" si="101">$D84*K84*100</f>
        <v>0</v>
      </c>
      <c r="M84" s="52"/>
      <c r="N84" s="54">
        <f t="shared" ref="N84" si="102">$D84*M84*100</f>
        <v>0</v>
      </c>
      <c r="P84" s="8" t="str">
        <f t="shared" si="86"/>
        <v>- Specific professional experience</v>
      </c>
    </row>
    <row r="85" spans="1:16" ht="10.65" hidden="1">
      <c r="A85" s="35" t="s">
        <v>125</v>
      </c>
      <c r="B85" s="105" t="s">
        <v>82</v>
      </c>
      <c r="C85" s="106"/>
      <c r="D85" s="18">
        <v>0</v>
      </c>
      <c r="E85" s="52"/>
      <c r="F85" s="53">
        <f t="shared" si="90"/>
        <v>0</v>
      </c>
      <c r="G85" s="52"/>
      <c r="H85" s="53">
        <f t="shared" si="90"/>
        <v>0</v>
      </c>
      <c r="I85" s="52"/>
      <c r="J85" s="53">
        <f t="shared" ref="J85" si="103">$D85*I85*100</f>
        <v>0</v>
      </c>
      <c r="K85" s="52"/>
      <c r="L85" s="53">
        <f t="shared" ref="L85" si="104">$D85*K85*100</f>
        <v>0</v>
      </c>
      <c r="M85" s="52"/>
      <c r="N85" s="54">
        <f t="shared" ref="N85" si="105">$D85*M85*100</f>
        <v>0</v>
      </c>
      <c r="P85" s="8" t="str">
        <f t="shared" si="86"/>
        <v>- Leadership/management experience</v>
      </c>
    </row>
    <row r="86" spans="1:16" ht="10.65" hidden="1">
      <c r="A86" s="35" t="s">
        <v>126</v>
      </c>
      <c r="B86" s="104" t="s">
        <v>84</v>
      </c>
      <c r="C86" s="106"/>
      <c r="D86" s="18">
        <v>0</v>
      </c>
      <c r="E86" s="52"/>
      <c r="F86" s="53">
        <f t="shared" si="90"/>
        <v>0</v>
      </c>
      <c r="G86" s="52"/>
      <c r="H86" s="53">
        <f t="shared" si="90"/>
        <v>0</v>
      </c>
      <c r="I86" s="52"/>
      <c r="J86" s="53">
        <f t="shared" ref="J86" si="106">$D86*I86*100</f>
        <v>0</v>
      </c>
      <c r="K86" s="52"/>
      <c r="L86" s="53">
        <f t="shared" ref="L86" si="107">$D86*K86*100</f>
        <v>0</v>
      </c>
      <c r="M86" s="52"/>
      <c r="N86" s="54">
        <f t="shared" ref="N86" si="108">$D86*M86*100</f>
        <v>0</v>
      </c>
      <c r="P86" s="8" t="str">
        <f t="shared" si="86"/>
        <v>- Regional experience</v>
      </c>
    </row>
    <row r="87" spans="1:16" ht="10.65" hidden="1">
      <c r="A87" s="35" t="s">
        <v>127</v>
      </c>
      <c r="B87" s="106" t="s">
        <v>86</v>
      </c>
      <c r="C87" s="106"/>
      <c r="D87" s="18">
        <v>0</v>
      </c>
      <c r="E87" s="52"/>
      <c r="F87" s="53">
        <f t="shared" si="90"/>
        <v>0</v>
      </c>
      <c r="G87" s="52"/>
      <c r="H87" s="53">
        <f t="shared" si="90"/>
        <v>0</v>
      </c>
      <c r="I87" s="52"/>
      <c r="J87" s="53">
        <f t="shared" ref="J87" si="109">$D87*I87*100</f>
        <v>0</v>
      </c>
      <c r="K87" s="52"/>
      <c r="L87" s="53">
        <f t="shared" ref="L87" si="110">$D87*K87*100</f>
        <v>0</v>
      </c>
      <c r="M87" s="52"/>
      <c r="N87" s="54">
        <f t="shared" ref="N87" si="111">$D87*M87*100</f>
        <v>0</v>
      </c>
      <c r="P87" s="8" t="str">
        <f t="shared" si="86"/>
        <v>- Development cooperation experience</v>
      </c>
    </row>
    <row r="88" spans="1:16" ht="10.65" hidden="1">
      <c r="A88" s="35" t="s">
        <v>128</v>
      </c>
      <c r="B88" s="105" t="s">
        <v>88</v>
      </c>
      <c r="C88" s="105"/>
      <c r="D88" s="22">
        <v>0</v>
      </c>
      <c r="E88" s="68"/>
      <c r="F88" s="56">
        <f>$D88*E88*100</f>
        <v>0</v>
      </c>
      <c r="G88" s="68"/>
      <c r="H88" s="56">
        <f>$D88*G88*100</f>
        <v>0</v>
      </c>
      <c r="I88" s="68"/>
      <c r="J88" s="56">
        <f>$D88*I88*100</f>
        <v>0</v>
      </c>
      <c r="K88" s="68"/>
      <c r="L88" s="56">
        <f>$D88*K88*100</f>
        <v>0</v>
      </c>
      <c r="M88" s="68"/>
      <c r="N88" s="57">
        <f>$D88*M88*100</f>
        <v>0</v>
      </c>
      <c r="P88" s="8" t="str">
        <f t="shared" si="86"/>
        <v>- Other</v>
      </c>
    </row>
    <row r="89" spans="1:16" ht="10.65" hidden="1" outlineLevel="1">
      <c r="A89" s="94" t="s">
        <v>129</v>
      </c>
      <c r="B89" s="95"/>
      <c r="C89" s="95"/>
      <c r="D89" s="20">
        <f>SUM(D81:D88)</f>
        <v>0</v>
      </c>
      <c r="E89" s="58"/>
      <c r="F89" s="59">
        <f>SUM(F81:F88)</f>
        <v>0</v>
      </c>
      <c r="G89" s="58"/>
      <c r="H89" s="59">
        <f>SUM(H81:H88)</f>
        <v>0</v>
      </c>
      <c r="I89" s="58"/>
      <c r="J89" s="59">
        <f>SUM(J81:J88)</f>
        <v>0</v>
      </c>
      <c r="K89" s="58"/>
      <c r="L89" s="59">
        <f>SUM(L81:L88)</f>
        <v>0</v>
      </c>
      <c r="M89" s="58"/>
      <c r="N89" s="60">
        <f>SUM(N81:N88)</f>
        <v>0</v>
      </c>
      <c r="P89" s="28" t="str">
        <f t="shared" si="86"/>
        <v>Interim total 2.5</v>
      </c>
    </row>
    <row r="90" spans="1:16" ht="10.65" hidden="1" collapsed="1">
      <c r="A90" s="34" t="s">
        <v>130</v>
      </c>
      <c r="B90" s="100" t="s">
        <v>214</v>
      </c>
      <c r="C90" s="100"/>
      <c r="D90" s="25"/>
      <c r="E90" s="67"/>
      <c r="F90" s="61"/>
      <c r="G90" s="67"/>
      <c r="H90" s="61"/>
      <c r="I90" s="67"/>
      <c r="J90" s="61"/>
      <c r="K90" s="67"/>
      <c r="L90" s="61"/>
      <c r="M90" s="67"/>
      <c r="N90" s="62"/>
      <c r="P90" s="28" t="str">
        <f t="shared" si="86"/>
        <v>Expert 6 (in accordance with ToR provisions/criteria)</v>
      </c>
    </row>
    <row r="91" spans="1:16" ht="10.65" hidden="1">
      <c r="A91" s="35" t="s">
        <v>131</v>
      </c>
      <c r="B91" s="105" t="s">
        <v>74</v>
      </c>
      <c r="C91" s="105"/>
      <c r="D91" s="18">
        <v>0</v>
      </c>
      <c r="E91" s="52"/>
      <c r="F91" s="53">
        <f t="shared" ref="F91:F97" si="112">$D91*E91*100</f>
        <v>0</v>
      </c>
      <c r="G91" s="52"/>
      <c r="H91" s="53">
        <f t="shared" ref="H91:H97" si="113">$D91*G91*100</f>
        <v>0</v>
      </c>
      <c r="I91" s="52"/>
      <c r="J91" s="53">
        <f t="shared" ref="J91:J97" si="114">$D91*I91*100</f>
        <v>0</v>
      </c>
      <c r="K91" s="52"/>
      <c r="L91" s="53">
        <f t="shared" ref="L91:L97" si="115">$D91*K91*100</f>
        <v>0</v>
      </c>
      <c r="M91" s="52"/>
      <c r="N91" s="54">
        <f t="shared" ref="N91:N97" si="116">$D91*M91*100</f>
        <v>0</v>
      </c>
      <c r="P91" s="8" t="str">
        <f t="shared" si="86"/>
        <v>- Qualifications</v>
      </c>
    </row>
    <row r="92" spans="1:16" ht="10.65" hidden="1">
      <c r="A92" s="35" t="s">
        <v>132</v>
      </c>
      <c r="B92" s="105" t="s">
        <v>76</v>
      </c>
      <c r="C92" s="105"/>
      <c r="D92" s="18">
        <v>0</v>
      </c>
      <c r="E92" s="52"/>
      <c r="F92" s="53">
        <f t="shared" si="112"/>
        <v>0</v>
      </c>
      <c r="G92" s="52"/>
      <c r="H92" s="53">
        <f t="shared" si="113"/>
        <v>0</v>
      </c>
      <c r="I92" s="52"/>
      <c r="J92" s="53">
        <f t="shared" si="114"/>
        <v>0</v>
      </c>
      <c r="K92" s="52"/>
      <c r="L92" s="53">
        <f t="shared" si="115"/>
        <v>0</v>
      </c>
      <c r="M92" s="52"/>
      <c r="N92" s="54">
        <f t="shared" si="116"/>
        <v>0</v>
      </c>
      <c r="P92" s="8" t="str">
        <f t="shared" si="86"/>
        <v>- Language</v>
      </c>
    </row>
    <row r="93" spans="1:16" ht="10.65" hidden="1">
      <c r="A93" s="35" t="s">
        <v>133</v>
      </c>
      <c r="B93" s="104" t="s">
        <v>78</v>
      </c>
      <c r="C93" s="105"/>
      <c r="D93" s="18">
        <v>0</v>
      </c>
      <c r="E93" s="52"/>
      <c r="F93" s="53">
        <f t="shared" si="112"/>
        <v>0</v>
      </c>
      <c r="G93" s="52"/>
      <c r="H93" s="53">
        <f t="shared" si="113"/>
        <v>0</v>
      </c>
      <c r="I93" s="52"/>
      <c r="J93" s="53">
        <f t="shared" si="114"/>
        <v>0</v>
      </c>
      <c r="K93" s="52"/>
      <c r="L93" s="53">
        <f t="shared" si="115"/>
        <v>0</v>
      </c>
      <c r="M93" s="52"/>
      <c r="N93" s="54">
        <f t="shared" si="116"/>
        <v>0</v>
      </c>
      <c r="P93" s="8" t="str">
        <f t="shared" si="86"/>
        <v>- General professional experience</v>
      </c>
    </row>
    <row r="94" spans="1:16" ht="10.65" hidden="1">
      <c r="A94" s="35" t="s">
        <v>134</v>
      </c>
      <c r="B94" s="104" t="s">
        <v>80</v>
      </c>
      <c r="C94" s="105"/>
      <c r="D94" s="18">
        <v>0</v>
      </c>
      <c r="E94" s="52"/>
      <c r="F94" s="53">
        <f t="shared" si="112"/>
        <v>0</v>
      </c>
      <c r="G94" s="52"/>
      <c r="H94" s="53">
        <f t="shared" si="113"/>
        <v>0</v>
      </c>
      <c r="I94" s="52"/>
      <c r="J94" s="53">
        <f t="shared" si="114"/>
        <v>0</v>
      </c>
      <c r="K94" s="52"/>
      <c r="L94" s="53">
        <f t="shared" si="115"/>
        <v>0</v>
      </c>
      <c r="M94" s="52"/>
      <c r="N94" s="54">
        <f t="shared" si="116"/>
        <v>0</v>
      </c>
      <c r="P94" s="8" t="str">
        <f t="shared" si="86"/>
        <v>- Specific professional experience</v>
      </c>
    </row>
    <row r="95" spans="1:16" ht="10.65" hidden="1">
      <c r="A95" s="35" t="s">
        <v>135</v>
      </c>
      <c r="B95" s="105" t="s">
        <v>82</v>
      </c>
      <c r="C95" s="105"/>
      <c r="D95" s="18">
        <v>0</v>
      </c>
      <c r="E95" s="52"/>
      <c r="F95" s="53">
        <f t="shared" si="112"/>
        <v>0</v>
      </c>
      <c r="G95" s="52"/>
      <c r="H95" s="53">
        <f t="shared" si="113"/>
        <v>0</v>
      </c>
      <c r="I95" s="52"/>
      <c r="J95" s="53">
        <f t="shared" si="114"/>
        <v>0</v>
      </c>
      <c r="K95" s="52"/>
      <c r="L95" s="53">
        <f t="shared" si="115"/>
        <v>0</v>
      </c>
      <c r="M95" s="52"/>
      <c r="N95" s="54">
        <f t="shared" si="116"/>
        <v>0</v>
      </c>
      <c r="P95" s="8" t="str">
        <f t="shared" si="86"/>
        <v>- Leadership/management experience</v>
      </c>
    </row>
    <row r="96" spans="1:16" ht="10.65" hidden="1">
      <c r="A96" s="35" t="s">
        <v>136</v>
      </c>
      <c r="B96" s="104" t="s">
        <v>84</v>
      </c>
      <c r="C96" s="105"/>
      <c r="D96" s="18">
        <v>0</v>
      </c>
      <c r="E96" s="52"/>
      <c r="F96" s="53">
        <f t="shared" si="112"/>
        <v>0</v>
      </c>
      <c r="G96" s="52"/>
      <c r="H96" s="53">
        <f t="shared" si="113"/>
        <v>0</v>
      </c>
      <c r="I96" s="52"/>
      <c r="J96" s="53">
        <f t="shared" si="114"/>
        <v>0</v>
      </c>
      <c r="K96" s="52"/>
      <c r="L96" s="53">
        <f t="shared" si="115"/>
        <v>0</v>
      </c>
      <c r="M96" s="52"/>
      <c r="N96" s="54">
        <f t="shared" si="116"/>
        <v>0</v>
      </c>
      <c r="P96" s="8" t="str">
        <f t="shared" si="86"/>
        <v>- Regional experience</v>
      </c>
    </row>
    <row r="97" spans="1:16" ht="10.65" hidden="1">
      <c r="A97" s="35" t="s">
        <v>137</v>
      </c>
      <c r="B97" s="104" t="s">
        <v>86</v>
      </c>
      <c r="C97" s="105"/>
      <c r="D97" s="18">
        <v>0</v>
      </c>
      <c r="E97" s="52"/>
      <c r="F97" s="53">
        <f t="shared" si="112"/>
        <v>0</v>
      </c>
      <c r="G97" s="52"/>
      <c r="H97" s="53">
        <f t="shared" si="113"/>
        <v>0</v>
      </c>
      <c r="I97" s="52"/>
      <c r="J97" s="53">
        <f t="shared" si="114"/>
        <v>0</v>
      </c>
      <c r="K97" s="52"/>
      <c r="L97" s="53">
        <f t="shared" si="115"/>
        <v>0</v>
      </c>
      <c r="M97" s="52"/>
      <c r="N97" s="54">
        <f t="shared" si="116"/>
        <v>0</v>
      </c>
      <c r="P97" s="8" t="str">
        <f t="shared" si="86"/>
        <v>- Development cooperation experience</v>
      </c>
    </row>
    <row r="98" spans="1:16" ht="10.65" hidden="1">
      <c r="A98" s="35" t="s">
        <v>138</v>
      </c>
      <c r="B98" s="105" t="s">
        <v>88</v>
      </c>
      <c r="C98" s="105"/>
      <c r="D98" s="18">
        <v>0</v>
      </c>
      <c r="E98" s="68"/>
      <c r="F98" s="56">
        <f>$D98*E98*100</f>
        <v>0</v>
      </c>
      <c r="G98" s="68"/>
      <c r="H98" s="56">
        <f>$D98*G98*100</f>
        <v>0</v>
      </c>
      <c r="I98" s="68"/>
      <c r="J98" s="56">
        <f>$D98*I98*100</f>
        <v>0</v>
      </c>
      <c r="K98" s="68"/>
      <c r="L98" s="56">
        <f>$D98*K98*100</f>
        <v>0</v>
      </c>
      <c r="M98" s="68"/>
      <c r="N98" s="57">
        <f>$D98*M98*100</f>
        <v>0</v>
      </c>
      <c r="P98" s="8" t="str">
        <f t="shared" si="86"/>
        <v>- Other</v>
      </c>
    </row>
    <row r="99" spans="1:16" ht="10.65" hidden="1" outlineLevel="1">
      <c r="A99" s="94" t="s">
        <v>139</v>
      </c>
      <c r="B99" s="95"/>
      <c r="C99" s="95"/>
      <c r="D99" s="20">
        <f>SUM(D91:D98)</f>
        <v>0</v>
      </c>
      <c r="E99" s="58"/>
      <c r="F99" s="59">
        <f>SUM(F91:F98)</f>
        <v>0</v>
      </c>
      <c r="G99" s="58"/>
      <c r="H99" s="59">
        <f>SUM(H91:H98)</f>
        <v>0</v>
      </c>
      <c r="I99" s="58"/>
      <c r="J99" s="59">
        <f>SUM(J91:J98)</f>
        <v>0</v>
      </c>
      <c r="K99" s="58"/>
      <c r="L99" s="59">
        <f>SUM(L91:L98)</f>
        <v>0</v>
      </c>
      <c r="M99" s="58"/>
      <c r="N99" s="60">
        <f>SUM(N91:N98)</f>
        <v>0</v>
      </c>
      <c r="P99" s="28" t="str">
        <f t="shared" si="86"/>
        <v>Interim total 2.6</v>
      </c>
    </row>
    <row r="100" spans="1:16" ht="10.65" hidden="1" collapsed="1">
      <c r="A100" s="34" t="s">
        <v>140</v>
      </c>
      <c r="B100" s="100" t="s">
        <v>215</v>
      </c>
      <c r="C100" s="100"/>
      <c r="D100" s="25"/>
      <c r="E100" s="67"/>
      <c r="F100" s="61"/>
      <c r="G100" s="67"/>
      <c r="H100" s="61"/>
      <c r="I100" s="67"/>
      <c r="J100" s="61"/>
      <c r="K100" s="67"/>
      <c r="L100" s="61"/>
      <c r="M100" s="67"/>
      <c r="N100" s="62"/>
      <c r="P100" s="28" t="str">
        <f t="shared" ref="P100:P119" si="117">IF(ISBLANK(B100),A100,B100)</f>
        <v>Expert 7 (in accordance with ToR provisions/criteria)</v>
      </c>
    </row>
    <row r="101" spans="1:16" ht="10.65" hidden="1">
      <c r="A101" s="35" t="s">
        <v>141</v>
      </c>
      <c r="B101" s="105" t="s">
        <v>74</v>
      </c>
      <c r="C101" s="105"/>
      <c r="D101" s="18">
        <v>0</v>
      </c>
      <c r="E101" s="52"/>
      <c r="F101" s="53">
        <f t="shared" ref="F101:F107" si="118">$D101*E101*100</f>
        <v>0</v>
      </c>
      <c r="G101" s="52"/>
      <c r="H101" s="53">
        <f t="shared" ref="H101:H107" si="119">$D101*G101*100</f>
        <v>0</v>
      </c>
      <c r="I101" s="52"/>
      <c r="J101" s="53">
        <f t="shared" ref="J101:J107" si="120">$D101*I101*100</f>
        <v>0</v>
      </c>
      <c r="K101" s="52"/>
      <c r="L101" s="53">
        <f t="shared" ref="L101:L107" si="121">$D101*K101*100</f>
        <v>0</v>
      </c>
      <c r="M101" s="52"/>
      <c r="N101" s="54">
        <f t="shared" ref="N101:N107" si="122">$D101*M101*100</f>
        <v>0</v>
      </c>
      <c r="P101" s="8" t="str">
        <f t="shared" si="117"/>
        <v>- Qualifications</v>
      </c>
    </row>
    <row r="102" spans="1:16" ht="10.65" hidden="1">
      <c r="A102" s="35" t="s">
        <v>142</v>
      </c>
      <c r="B102" s="105" t="s">
        <v>76</v>
      </c>
      <c r="C102" s="105"/>
      <c r="D102" s="18">
        <v>0</v>
      </c>
      <c r="E102" s="52"/>
      <c r="F102" s="53">
        <f t="shared" si="118"/>
        <v>0</v>
      </c>
      <c r="G102" s="52"/>
      <c r="H102" s="53">
        <f t="shared" si="119"/>
        <v>0</v>
      </c>
      <c r="I102" s="52"/>
      <c r="J102" s="53">
        <f t="shared" si="120"/>
        <v>0</v>
      </c>
      <c r="K102" s="52"/>
      <c r="L102" s="53">
        <f t="shared" si="121"/>
        <v>0</v>
      </c>
      <c r="M102" s="52"/>
      <c r="N102" s="54">
        <f t="shared" si="122"/>
        <v>0</v>
      </c>
      <c r="P102" s="8" t="str">
        <f t="shared" si="117"/>
        <v>- Language</v>
      </c>
    </row>
    <row r="103" spans="1:16" ht="10.65" hidden="1">
      <c r="A103" s="35" t="s">
        <v>143</v>
      </c>
      <c r="B103" s="104" t="s">
        <v>78</v>
      </c>
      <c r="C103" s="105"/>
      <c r="D103" s="18">
        <v>0</v>
      </c>
      <c r="E103" s="52"/>
      <c r="F103" s="53">
        <f t="shared" si="118"/>
        <v>0</v>
      </c>
      <c r="G103" s="52"/>
      <c r="H103" s="53">
        <f t="shared" si="119"/>
        <v>0</v>
      </c>
      <c r="I103" s="52"/>
      <c r="J103" s="53">
        <f t="shared" si="120"/>
        <v>0</v>
      </c>
      <c r="K103" s="52"/>
      <c r="L103" s="53">
        <f t="shared" si="121"/>
        <v>0</v>
      </c>
      <c r="M103" s="52"/>
      <c r="N103" s="54">
        <f t="shared" si="122"/>
        <v>0</v>
      </c>
      <c r="P103" s="8" t="str">
        <f t="shared" si="117"/>
        <v>- General professional experience</v>
      </c>
    </row>
    <row r="104" spans="1:16" ht="10.65" hidden="1">
      <c r="A104" s="35" t="s">
        <v>144</v>
      </c>
      <c r="B104" s="104" t="s">
        <v>80</v>
      </c>
      <c r="C104" s="105"/>
      <c r="D104" s="18">
        <v>0</v>
      </c>
      <c r="E104" s="52"/>
      <c r="F104" s="53">
        <f t="shared" si="118"/>
        <v>0</v>
      </c>
      <c r="G104" s="52"/>
      <c r="H104" s="53">
        <f t="shared" si="119"/>
        <v>0</v>
      </c>
      <c r="I104" s="52"/>
      <c r="J104" s="53">
        <f t="shared" si="120"/>
        <v>0</v>
      </c>
      <c r="K104" s="52"/>
      <c r="L104" s="53">
        <f t="shared" si="121"/>
        <v>0</v>
      </c>
      <c r="M104" s="52"/>
      <c r="N104" s="54">
        <f t="shared" si="122"/>
        <v>0</v>
      </c>
      <c r="P104" s="8" t="str">
        <f t="shared" si="117"/>
        <v>- Specific professional experience</v>
      </c>
    </row>
    <row r="105" spans="1:16" ht="10.65" hidden="1">
      <c r="A105" s="35" t="s">
        <v>145</v>
      </c>
      <c r="B105" s="105" t="s">
        <v>82</v>
      </c>
      <c r="C105" s="105"/>
      <c r="D105" s="18">
        <v>0</v>
      </c>
      <c r="E105" s="52"/>
      <c r="F105" s="53">
        <f t="shared" si="118"/>
        <v>0</v>
      </c>
      <c r="G105" s="52"/>
      <c r="H105" s="53">
        <f t="shared" si="119"/>
        <v>0</v>
      </c>
      <c r="I105" s="52"/>
      <c r="J105" s="53">
        <f t="shared" si="120"/>
        <v>0</v>
      </c>
      <c r="K105" s="52"/>
      <c r="L105" s="53">
        <f t="shared" si="121"/>
        <v>0</v>
      </c>
      <c r="M105" s="52"/>
      <c r="N105" s="54">
        <f t="shared" si="122"/>
        <v>0</v>
      </c>
      <c r="P105" s="8" t="str">
        <f t="shared" si="117"/>
        <v>- Leadership/management experience</v>
      </c>
    </row>
    <row r="106" spans="1:16" ht="10.65" hidden="1">
      <c r="A106" s="35" t="s">
        <v>146</v>
      </c>
      <c r="B106" s="104" t="s">
        <v>84</v>
      </c>
      <c r="C106" s="105"/>
      <c r="D106" s="18">
        <v>0</v>
      </c>
      <c r="E106" s="52"/>
      <c r="F106" s="53">
        <f t="shared" si="118"/>
        <v>0</v>
      </c>
      <c r="G106" s="52"/>
      <c r="H106" s="53">
        <f t="shared" si="119"/>
        <v>0</v>
      </c>
      <c r="I106" s="52"/>
      <c r="J106" s="53">
        <f t="shared" si="120"/>
        <v>0</v>
      </c>
      <c r="K106" s="52"/>
      <c r="L106" s="53">
        <f t="shared" si="121"/>
        <v>0</v>
      </c>
      <c r="M106" s="52"/>
      <c r="N106" s="54">
        <f t="shared" si="122"/>
        <v>0</v>
      </c>
      <c r="P106" s="8" t="str">
        <f t="shared" si="117"/>
        <v>- Regional experience</v>
      </c>
    </row>
    <row r="107" spans="1:16" ht="10.65" hidden="1">
      <c r="A107" s="35" t="s">
        <v>147</v>
      </c>
      <c r="B107" s="104" t="s">
        <v>86</v>
      </c>
      <c r="C107" s="105"/>
      <c r="D107" s="18">
        <v>0</v>
      </c>
      <c r="E107" s="52"/>
      <c r="F107" s="53">
        <f t="shared" si="118"/>
        <v>0</v>
      </c>
      <c r="G107" s="52"/>
      <c r="H107" s="53">
        <f t="shared" si="119"/>
        <v>0</v>
      </c>
      <c r="I107" s="52"/>
      <c r="J107" s="53">
        <f t="shared" si="120"/>
        <v>0</v>
      </c>
      <c r="K107" s="52"/>
      <c r="L107" s="53">
        <f t="shared" si="121"/>
        <v>0</v>
      </c>
      <c r="M107" s="52"/>
      <c r="N107" s="54">
        <f t="shared" si="122"/>
        <v>0</v>
      </c>
      <c r="P107" s="8" t="str">
        <f t="shared" si="117"/>
        <v>- Development cooperation experience</v>
      </c>
    </row>
    <row r="108" spans="1:16" ht="10.65" hidden="1">
      <c r="A108" s="35" t="s">
        <v>148</v>
      </c>
      <c r="B108" s="105" t="s">
        <v>88</v>
      </c>
      <c r="C108" s="105"/>
      <c r="D108" s="18">
        <v>0</v>
      </c>
      <c r="E108" s="68"/>
      <c r="F108" s="56">
        <f>$D108*E108*100</f>
        <v>0</v>
      </c>
      <c r="G108" s="68"/>
      <c r="H108" s="56">
        <f>$D108*G108*100</f>
        <v>0</v>
      </c>
      <c r="I108" s="68"/>
      <c r="J108" s="56">
        <f>$D108*I108*100</f>
        <v>0</v>
      </c>
      <c r="K108" s="68"/>
      <c r="L108" s="56">
        <f>$D108*K108*100</f>
        <v>0</v>
      </c>
      <c r="M108" s="68"/>
      <c r="N108" s="57">
        <f>$D108*M108*100</f>
        <v>0</v>
      </c>
      <c r="P108" s="8" t="str">
        <f t="shared" si="117"/>
        <v>- Other</v>
      </c>
    </row>
    <row r="109" spans="1:16" ht="10.65" hidden="1" outlineLevel="1">
      <c r="A109" s="94" t="s">
        <v>149</v>
      </c>
      <c r="B109" s="95"/>
      <c r="C109" s="95"/>
      <c r="D109" s="20">
        <f>SUM(D101:D108)</f>
        <v>0</v>
      </c>
      <c r="E109" s="58"/>
      <c r="F109" s="59">
        <f>SUM(F101:F108)</f>
        <v>0</v>
      </c>
      <c r="G109" s="58"/>
      <c r="H109" s="59">
        <f>SUM(H101:H108)</f>
        <v>0</v>
      </c>
      <c r="I109" s="58"/>
      <c r="J109" s="59">
        <f>SUM(J101:J108)</f>
        <v>0</v>
      </c>
      <c r="K109" s="58"/>
      <c r="L109" s="59">
        <f>SUM(L101:L108)</f>
        <v>0</v>
      </c>
      <c r="M109" s="58"/>
      <c r="N109" s="60">
        <f>SUM(N101:N108)</f>
        <v>0</v>
      </c>
      <c r="P109" s="28" t="str">
        <f t="shared" si="117"/>
        <v>Interim total 2.7</v>
      </c>
    </row>
    <row r="110" spans="1:16" ht="10.65" hidden="1" collapsed="1">
      <c r="A110" s="34" t="s">
        <v>150</v>
      </c>
      <c r="B110" s="100" t="s">
        <v>216</v>
      </c>
      <c r="C110" s="100"/>
      <c r="D110" s="25"/>
      <c r="E110" s="67"/>
      <c r="F110" s="61"/>
      <c r="G110" s="67"/>
      <c r="H110" s="61"/>
      <c r="I110" s="67"/>
      <c r="J110" s="61"/>
      <c r="K110" s="67"/>
      <c r="L110" s="61"/>
      <c r="M110" s="67"/>
      <c r="N110" s="62"/>
      <c r="P110" s="28" t="str">
        <f t="shared" si="117"/>
        <v>Expert 8 (in accordance with ToR provisions/criteria)</v>
      </c>
    </row>
    <row r="111" spans="1:16" ht="10.65" hidden="1">
      <c r="A111" s="35" t="s">
        <v>151</v>
      </c>
      <c r="B111" s="105" t="s">
        <v>74</v>
      </c>
      <c r="C111" s="105"/>
      <c r="D111" s="18">
        <v>0</v>
      </c>
      <c r="E111" s="52"/>
      <c r="F111" s="53">
        <f t="shared" ref="F111:F117" si="123">$D111*E111*100</f>
        <v>0</v>
      </c>
      <c r="G111" s="52"/>
      <c r="H111" s="53">
        <f t="shared" ref="H111:H117" si="124">$D111*G111*100</f>
        <v>0</v>
      </c>
      <c r="I111" s="52"/>
      <c r="J111" s="53">
        <f t="shared" ref="J111:J117" si="125">$D111*I111*100</f>
        <v>0</v>
      </c>
      <c r="K111" s="52"/>
      <c r="L111" s="53">
        <f t="shared" ref="L111:L117" si="126">$D111*K111*100</f>
        <v>0</v>
      </c>
      <c r="M111" s="52"/>
      <c r="N111" s="54">
        <f t="shared" ref="N111:N117" si="127">$D111*M111*100</f>
        <v>0</v>
      </c>
      <c r="P111" s="8" t="str">
        <f t="shared" si="117"/>
        <v>- Qualifications</v>
      </c>
    </row>
    <row r="112" spans="1:16" ht="10.65" hidden="1">
      <c r="A112" s="35" t="s">
        <v>152</v>
      </c>
      <c r="B112" s="105" t="s">
        <v>76</v>
      </c>
      <c r="C112" s="105"/>
      <c r="D112" s="18">
        <v>0</v>
      </c>
      <c r="E112" s="52"/>
      <c r="F112" s="53">
        <f t="shared" si="123"/>
        <v>0</v>
      </c>
      <c r="G112" s="52"/>
      <c r="H112" s="53">
        <f t="shared" si="124"/>
        <v>0</v>
      </c>
      <c r="I112" s="52"/>
      <c r="J112" s="53">
        <f t="shared" si="125"/>
        <v>0</v>
      </c>
      <c r="K112" s="52"/>
      <c r="L112" s="53">
        <f t="shared" si="126"/>
        <v>0</v>
      </c>
      <c r="M112" s="52"/>
      <c r="N112" s="54">
        <f t="shared" si="127"/>
        <v>0</v>
      </c>
      <c r="P112" s="8" t="str">
        <f t="shared" si="117"/>
        <v>- Language</v>
      </c>
    </row>
    <row r="113" spans="1:16" ht="10.65" hidden="1">
      <c r="A113" s="35" t="s">
        <v>153</v>
      </c>
      <c r="B113" s="104" t="s">
        <v>78</v>
      </c>
      <c r="C113" s="105"/>
      <c r="D113" s="18">
        <v>0</v>
      </c>
      <c r="E113" s="52"/>
      <c r="F113" s="53">
        <f t="shared" si="123"/>
        <v>0</v>
      </c>
      <c r="G113" s="52"/>
      <c r="H113" s="53">
        <f t="shared" si="124"/>
        <v>0</v>
      </c>
      <c r="I113" s="52"/>
      <c r="J113" s="53">
        <f t="shared" si="125"/>
        <v>0</v>
      </c>
      <c r="K113" s="52"/>
      <c r="L113" s="53">
        <f t="shared" si="126"/>
        <v>0</v>
      </c>
      <c r="M113" s="52"/>
      <c r="N113" s="54">
        <f t="shared" si="127"/>
        <v>0</v>
      </c>
      <c r="P113" s="8" t="str">
        <f t="shared" si="117"/>
        <v>- General professional experience</v>
      </c>
    </row>
    <row r="114" spans="1:16" ht="10.65" hidden="1">
      <c r="A114" s="35" t="s">
        <v>154</v>
      </c>
      <c r="B114" s="104" t="s">
        <v>80</v>
      </c>
      <c r="C114" s="105"/>
      <c r="D114" s="18">
        <v>0</v>
      </c>
      <c r="E114" s="52"/>
      <c r="F114" s="53">
        <f t="shared" si="123"/>
        <v>0</v>
      </c>
      <c r="G114" s="52"/>
      <c r="H114" s="53">
        <f t="shared" si="124"/>
        <v>0</v>
      </c>
      <c r="I114" s="52"/>
      <c r="J114" s="53">
        <f t="shared" si="125"/>
        <v>0</v>
      </c>
      <c r="K114" s="52"/>
      <c r="L114" s="53">
        <f t="shared" si="126"/>
        <v>0</v>
      </c>
      <c r="M114" s="52"/>
      <c r="N114" s="54">
        <f t="shared" si="127"/>
        <v>0</v>
      </c>
      <c r="P114" s="8" t="str">
        <f t="shared" si="117"/>
        <v>- Specific professional experience</v>
      </c>
    </row>
    <row r="115" spans="1:16" ht="10.65" hidden="1">
      <c r="A115" s="35" t="s">
        <v>155</v>
      </c>
      <c r="B115" s="105" t="s">
        <v>82</v>
      </c>
      <c r="C115" s="105"/>
      <c r="D115" s="18">
        <v>0</v>
      </c>
      <c r="E115" s="52"/>
      <c r="F115" s="53">
        <f t="shared" si="123"/>
        <v>0</v>
      </c>
      <c r="G115" s="52"/>
      <c r="H115" s="53">
        <f t="shared" si="124"/>
        <v>0</v>
      </c>
      <c r="I115" s="52"/>
      <c r="J115" s="53">
        <f t="shared" si="125"/>
        <v>0</v>
      </c>
      <c r="K115" s="52"/>
      <c r="L115" s="53">
        <f t="shared" si="126"/>
        <v>0</v>
      </c>
      <c r="M115" s="52"/>
      <c r="N115" s="54">
        <f t="shared" si="127"/>
        <v>0</v>
      </c>
      <c r="P115" s="8" t="str">
        <f t="shared" si="117"/>
        <v>- Leadership/management experience</v>
      </c>
    </row>
    <row r="116" spans="1:16" ht="10.65" hidden="1">
      <c r="A116" s="35" t="s">
        <v>156</v>
      </c>
      <c r="B116" s="104" t="s">
        <v>84</v>
      </c>
      <c r="C116" s="105"/>
      <c r="D116" s="18">
        <v>0</v>
      </c>
      <c r="E116" s="52"/>
      <c r="F116" s="53">
        <f t="shared" si="123"/>
        <v>0</v>
      </c>
      <c r="G116" s="52"/>
      <c r="H116" s="53">
        <f t="shared" si="124"/>
        <v>0</v>
      </c>
      <c r="I116" s="52"/>
      <c r="J116" s="53">
        <f t="shared" si="125"/>
        <v>0</v>
      </c>
      <c r="K116" s="52"/>
      <c r="L116" s="53">
        <f t="shared" si="126"/>
        <v>0</v>
      </c>
      <c r="M116" s="52"/>
      <c r="N116" s="54">
        <f t="shared" si="127"/>
        <v>0</v>
      </c>
      <c r="P116" s="8" t="str">
        <f t="shared" si="117"/>
        <v>- Regional experience</v>
      </c>
    </row>
    <row r="117" spans="1:16" ht="10.65" hidden="1">
      <c r="A117" s="35" t="s">
        <v>157</v>
      </c>
      <c r="B117" s="104" t="s">
        <v>86</v>
      </c>
      <c r="C117" s="105"/>
      <c r="D117" s="18">
        <v>0</v>
      </c>
      <c r="E117" s="52"/>
      <c r="F117" s="53">
        <f t="shared" si="123"/>
        <v>0</v>
      </c>
      <c r="G117" s="52"/>
      <c r="H117" s="53">
        <f t="shared" si="124"/>
        <v>0</v>
      </c>
      <c r="I117" s="52"/>
      <c r="J117" s="53">
        <f t="shared" si="125"/>
        <v>0</v>
      </c>
      <c r="K117" s="52"/>
      <c r="L117" s="53">
        <f t="shared" si="126"/>
        <v>0</v>
      </c>
      <c r="M117" s="52"/>
      <c r="N117" s="54">
        <f t="shared" si="127"/>
        <v>0</v>
      </c>
      <c r="P117" s="8" t="str">
        <f t="shared" si="117"/>
        <v>- Development cooperation experience</v>
      </c>
    </row>
    <row r="118" spans="1:16" ht="10.65" hidden="1">
      <c r="A118" s="35" t="s">
        <v>158</v>
      </c>
      <c r="B118" s="105" t="s">
        <v>88</v>
      </c>
      <c r="C118" s="105"/>
      <c r="D118" s="18">
        <v>0</v>
      </c>
      <c r="E118" s="68"/>
      <c r="F118" s="56">
        <f>$D118*E118*100</f>
        <v>0</v>
      </c>
      <c r="G118" s="68"/>
      <c r="H118" s="56">
        <f>$D118*G118*100</f>
        <v>0</v>
      </c>
      <c r="I118" s="68"/>
      <c r="J118" s="56">
        <f>$D118*I118*100</f>
        <v>0</v>
      </c>
      <c r="K118" s="68"/>
      <c r="L118" s="56">
        <f>$D118*K118*100</f>
        <v>0</v>
      </c>
      <c r="M118" s="68"/>
      <c r="N118" s="57">
        <f>$D118*M118*100</f>
        <v>0</v>
      </c>
      <c r="P118" s="8" t="str">
        <f t="shared" si="117"/>
        <v>- Other</v>
      </c>
    </row>
    <row r="119" spans="1:16" ht="10.65" hidden="1" outlineLevel="1">
      <c r="A119" s="94" t="s">
        <v>159</v>
      </c>
      <c r="B119" s="95"/>
      <c r="C119" s="95"/>
      <c r="D119" s="20">
        <f>SUM(D111:D118)</f>
        <v>0</v>
      </c>
      <c r="E119" s="58"/>
      <c r="F119" s="59">
        <f>SUM(F111:F118)</f>
        <v>0</v>
      </c>
      <c r="G119" s="58"/>
      <c r="H119" s="59">
        <f>SUM(H111:H118)</f>
        <v>0</v>
      </c>
      <c r="I119" s="58"/>
      <c r="J119" s="59">
        <f>SUM(J111:J118)</f>
        <v>0</v>
      </c>
      <c r="K119" s="58"/>
      <c r="L119" s="59">
        <f>SUM(L111:L118)</f>
        <v>0</v>
      </c>
      <c r="M119" s="58"/>
      <c r="N119" s="60">
        <f>SUM(N111:N118)</f>
        <v>0</v>
      </c>
      <c r="P119" s="28" t="str">
        <f t="shared" si="117"/>
        <v>Interim total 2.8</v>
      </c>
    </row>
    <row r="120" spans="1:16" ht="10.65" hidden="1" collapsed="1">
      <c r="A120" s="34" t="s">
        <v>160</v>
      </c>
      <c r="B120" s="100" t="s">
        <v>217</v>
      </c>
      <c r="C120" s="100"/>
      <c r="D120" s="25"/>
      <c r="E120" s="67"/>
      <c r="F120" s="61"/>
      <c r="G120" s="67"/>
      <c r="H120" s="61"/>
      <c r="I120" s="67"/>
      <c r="J120" s="61"/>
      <c r="K120" s="67"/>
      <c r="L120" s="61"/>
      <c r="M120" s="67"/>
      <c r="N120" s="62"/>
      <c r="P120" s="28" t="str">
        <f t="shared" si="86"/>
        <v>Expert 9 (in accordance with ToR provisions/criteria)</v>
      </c>
    </row>
    <row r="121" spans="1:16" ht="10.65" hidden="1">
      <c r="A121" s="35" t="s">
        <v>161</v>
      </c>
      <c r="B121" s="105" t="s">
        <v>74</v>
      </c>
      <c r="C121" s="105"/>
      <c r="D121" s="18">
        <v>0</v>
      </c>
      <c r="E121" s="52"/>
      <c r="F121" s="53">
        <f t="shared" ref="F121:H127" si="128">$D121*E121*100</f>
        <v>0</v>
      </c>
      <c r="G121" s="52"/>
      <c r="H121" s="53">
        <f t="shared" si="128"/>
        <v>0</v>
      </c>
      <c r="I121" s="52"/>
      <c r="J121" s="53">
        <f t="shared" ref="J121" si="129">$D121*I121*100</f>
        <v>0</v>
      </c>
      <c r="K121" s="52"/>
      <c r="L121" s="53">
        <f t="shared" ref="L121" si="130">$D121*K121*100</f>
        <v>0</v>
      </c>
      <c r="M121" s="52"/>
      <c r="N121" s="54">
        <f t="shared" ref="N121" si="131">$D121*M121*100</f>
        <v>0</v>
      </c>
      <c r="P121" s="8" t="str">
        <f t="shared" si="86"/>
        <v>- Qualifications</v>
      </c>
    </row>
    <row r="122" spans="1:16" ht="10.65" hidden="1">
      <c r="A122" s="35" t="s">
        <v>162</v>
      </c>
      <c r="B122" s="105" t="s">
        <v>76</v>
      </c>
      <c r="C122" s="105"/>
      <c r="D122" s="18">
        <v>0</v>
      </c>
      <c r="E122" s="52"/>
      <c r="F122" s="53">
        <f t="shared" si="128"/>
        <v>0</v>
      </c>
      <c r="G122" s="52"/>
      <c r="H122" s="53">
        <f t="shared" si="128"/>
        <v>0</v>
      </c>
      <c r="I122" s="52"/>
      <c r="J122" s="53">
        <f t="shared" ref="J122" si="132">$D122*I122*100</f>
        <v>0</v>
      </c>
      <c r="K122" s="52"/>
      <c r="L122" s="53">
        <f t="shared" ref="L122" si="133">$D122*K122*100</f>
        <v>0</v>
      </c>
      <c r="M122" s="52"/>
      <c r="N122" s="54">
        <f t="shared" ref="N122" si="134">$D122*M122*100</f>
        <v>0</v>
      </c>
      <c r="P122" s="8" t="str">
        <f t="shared" si="86"/>
        <v>- Language</v>
      </c>
    </row>
    <row r="123" spans="1:16" ht="10.65" hidden="1">
      <c r="A123" s="35" t="s">
        <v>163</v>
      </c>
      <c r="B123" s="104" t="s">
        <v>78</v>
      </c>
      <c r="C123" s="105"/>
      <c r="D123" s="18">
        <v>0</v>
      </c>
      <c r="E123" s="52"/>
      <c r="F123" s="53">
        <f t="shared" si="128"/>
        <v>0</v>
      </c>
      <c r="G123" s="52"/>
      <c r="H123" s="53">
        <f t="shared" si="128"/>
        <v>0</v>
      </c>
      <c r="I123" s="52"/>
      <c r="J123" s="53">
        <f t="shared" ref="J123" si="135">$D123*I123*100</f>
        <v>0</v>
      </c>
      <c r="K123" s="52"/>
      <c r="L123" s="53">
        <f t="shared" ref="L123" si="136">$D123*K123*100</f>
        <v>0</v>
      </c>
      <c r="M123" s="52"/>
      <c r="N123" s="54">
        <f t="shared" ref="N123" si="137">$D123*M123*100</f>
        <v>0</v>
      </c>
      <c r="P123" s="8" t="str">
        <f t="shared" si="86"/>
        <v>- General professional experience</v>
      </c>
    </row>
    <row r="124" spans="1:16" ht="10.65" hidden="1">
      <c r="A124" s="35" t="s">
        <v>164</v>
      </c>
      <c r="B124" s="104" t="s">
        <v>80</v>
      </c>
      <c r="C124" s="105"/>
      <c r="D124" s="18">
        <v>0</v>
      </c>
      <c r="E124" s="52"/>
      <c r="F124" s="53">
        <f t="shared" si="128"/>
        <v>0</v>
      </c>
      <c r="G124" s="52"/>
      <c r="H124" s="53">
        <f t="shared" si="128"/>
        <v>0</v>
      </c>
      <c r="I124" s="52"/>
      <c r="J124" s="53">
        <f t="shared" ref="J124:J125" si="138">$D124*I124*100</f>
        <v>0</v>
      </c>
      <c r="K124" s="52"/>
      <c r="L124" s="53">
        <f t="shared" ref="L124:L125" si="139">$D124*K124*100</f>
        <v>0</v>
      </c>
      <c r="M124" s="52"/>
      <c r="N124" s="54">
        <f t="shared" ref="N124:N125" si="140">$D124*M124*100</f>
        <v>0</v>
      </c>
      <c r="P124" s="8" t="str">
        <f t="shared" si="86"/>
        <v>- Specific professional experience</v>
      </c>
    </row>
    <row r="125" spans="1:16" ht="10.65" hidden="1">
      <c r="A125" s="35" t="s">
        <v>165</v>
      </c>
      <c r="B125" s="105" t="s">
        <v>82</v>
      </c>
      <c r="C125" s="105"/>
      <c r="D125" s="18">
        <v>0</v>
      </c>
      <c r="E125" s="52"/>
      <c r="F125" s="53">
        <f t="shared" si="128"/>
        <v>0</v>
      </c>
      <c r="G125" s="52"/>
      <c r="H125" s="53">
        <f t="shared" si="128"/>
        <v>0</v>
      </c>
      <c r="I125" s="52"/>
      <c r="J125" s="53">
        <f t="shared" si="138"/>
        <v>0</v>
      </c>
      <c r="K125" s="52"/>
      <c r="L125" s="53">
        <f t="shared" si="139"/>
        <v>0</v>
      </c>
      <c r="M125" s="52"/>
      <c r="N125" s="54">
        <f t="shared" si="140"/>
        <v>0</v>
      </c>
      <c r="P125" s="8" t="str">
        <f t="shared" ref="P125" si="141">IF(ISBLANK(B125),A125,B125)</f>
        <v>- Leadership/management experience</v>
      </c>
    </row>
    <row r="126" spans="1:16" ht="10.65" hidden="1">
      <c r="A126" s="35" t="s">
        <v>166</v>
      </c>
      <c r="B126" s="104" t="s">
        <v>84</v>
      </c>
      <c r="C126" s="105"/>
      <c r="D126" s="18">
        <v>0</v>
      </c>
      <c r="E126" s="52"/>
      <c r="F126" s="53">
        <f t="shared" si="128"/>
        <v>0</v>
      </c>
      <c r="G126" s="52"/>
      <c r="H126" s="53">
        <f t="shared" si="128"/>
        <v>0</v>
      </c>
      <c r="I126" s="52"/>
      <c r="J126" s="53">
        <f t="shared" ref="J126" si="142">$D126*I126*100</f>
        <v>0</v>
      </c>
      <c r="K126" s="52"/>
      <c r="L126" s="53">
        <f t="shared" ref="L126" si="143">$D126*K126*100</f>
        <v>0</v>
      </c>
      <c r="M126" s="52"/>
      <c r="N126" s="54">
        <f t="shared" ref="N126" si="144">$D126*M126*100</f>
        <v>0</v>
      </c>
      <c r="P126" s="8" t="str">
        <f t="shared" si="86"/>
        <v>- Regional experience</v>
      </c>
    </row>
    <row r="127" spans="1:16" ht="10.65" hidden="1">
      <c r="A127" s="35" t="s">
        <v>167</v>
      </c>
      <c r="B127" s="104" t="s">
        <v>86</v>
      </c>
      <c r="C127" s="105"/>
      <c r="D127" s="18">
        <v>0</v>
      </c>
      <c r="E127" s="52"/>
      <c r="F127" s="53">
        <f t="shared" si="128"/>
        <v>0</v>
      </c>
      <c r="G127" s="52"/>
      <c r="H127" s="53">
        <f t="shared" si="128"/>
        <v>0</v>
      </c>
      <c r="I127" s="52"/>
      <c r="J127" s="53">
        <f t="shared" ref="J127" si="145">$D127*I127*100</f>
        <v>0</v>
      </c>
      <c r="K127" s="52"/>
      <c r="L127" s="53">
        <f t="shared" ref="L127" si="146">$D127*K127*100</f>
        <v>0</v>
      </c>
      <c r="M127" s="52"/>
      <c r="N127" s="54">
        <f t="shared" ref="N127" si="147">$D127*M127*100</f>
        <v>0</v>
      </c>
      <c r="P127" s="8" t="str">
        <f t="shared" si="86"/>
        <v>- Development cooperation experience</v>
      </c>
    </row>
    <row r="128" spans="1:16" ht="10.65" hidden="1">
      <c r="A128" s="35" t="s">
        <v>168</v>
      </c>
      <c r="B128" s="105" t="s">
        <v>88</v>
      </c>
      <c r="C128" s="105"/>
      <c r="D128" s="18">
        <v>0</v>
      </c>
      <c r="E128" s="68"/>
      <c r="F128" s="56">
        <f>$D128*E128*100</f>
        <v>0</v>
      </c>
      <c r="G128" s="68"/>
      <c r="H128" s="56">
        <f>$D128*G128*100</f>
        <v>0</v>
      </c>
      <c r="I128" s="68"/>
      <c r="J128" s="56">
        <f>$D128*I128*100</f>
        <v>0</v>
      </c>
      <c r="K128" s="68"/>
      <c r="L128" s="56">
        <f>$D128*K128*100</f>
        <v>0</v>
      </c>
      <c r="M128" s="68"/>
      <c r="N128" s="57">
        <f>$D128*M128*100</f>
        <v>0</v>
      </c>
      <c r="P128" s="8" t="str">
        <f t="shared" si="86"/>
        <v>- Other</v>
      </c>
    </row>
    <row r="129" spans="1:16" ht="10.65" hidden="1" outlineLevel="1">
      <c r="A129" s="94" t="s">
        <v>169</v>
      </c>
      <c r="B129" s="95"/>
      <c r="C129" s="95"/>
      <c r="D129" s="20">
        <f>SUM(D121:D128)</f>
        <v>0</v>
      </c>
      <c r="E129" s="58"/>
      <c r="F129" s="59">
        <f>SUM(F121:F128)</f>
        <v>0</v>
      </c>
      <c r="G129" s="58"/>
      <c r="H129" s="59">
        <f>SUM(H121:H128)</f>
        <v>0</v>
      </c>
      <c r="I129" s="58"/>
      <c r="J129" s="59">
        <f>SUM(J121:J128)</f>
        <v>0</v>
      </c>
      <c r="K129" s="58"/>
      <c r="L129" s="59">
        <f>SUM(L121:L128)</f>
        <v>0</v>
      </c>
      <c r="M129" s="58"/>
      <c r="N129" s="60">
        <f>SUM(N121:N128)</f>
        <v>0</v>
      </c>
      <c r="P129" s="28" t="str">
        <f t="shared" si="86"/>
        <v>Interim total 2.9</v>
      </c>
    </row>
    <row r="130" spans="1:16" ht="10.65" hidden="1" collapsed="1">
      <c r="A130" s="34" t="s">
        <v>170</v>
      </c>
      <c r="B130" s="100" t="s">
        <v>218</v>
      </c>
      <c r="C130" s="100"/>
      <c r="D130" s="25"/>
      <c r="E130" s="67"/>
      <c r="F130" s="61"/>
      <c r="G130" s="67"/>
      <c r="H130" s="61"/>
      <c r="I130" s="67"/>
      <c r="J130" s="61"/>
      <c r="K130" s="67"/>
      <c r="L130" s="61"/>
      <c r="M130" s="67"/>
      <c r="N130" s="62"/>
      <c r="P130" s="28" t="str">
        <f t="shared" si="86"/>
        <v>Expert 10 (in accordance with ToR provisions/criteria)</v>
      </c>
    </row>
    <row r="131" spans="1:16" ht="10.65" hidden="1">
      <c r="A131" s="35" t="s">
        <v>171</v>
      </c>
      <c r="B131" s="105" t="s">
        <v>74</v>
      </c>
      <c r="C131" s="105"/>
      <c r="D131" s="18">
        <v>0</v>
      </c>
      <c r="E131" s="52"/>
      <c r="F131" s="53">
        <f t="shared" ref="F131:H137" si="148">$D131*E131*100</f>
        <v>0</v>
      </c>
      <c r="G131" s="52"/>
      <c r="H131" s="53">
        <f t="shared" si="148"/>
        <v>0</v>
      </c>
      <c r="I131" s="52"/>
      <c r="J131" s="53">
        <f t="shared" ref="J131" si="149">$D131*I131*100</f>
        <v>0</v>
      </c>
      <c r="K131" s="52"/>
      <c r="L131" s="53">
        <f t="shared" ref="L131" si="150">$D131*K131*100</f>
        <v>0</v>
      </c>
      <c r="M131" s="52"/>
      <c r="N131" s="54">
        <f t="shared" ref="N131" si="151">$D131*M131*100</f>
        <v>0</v>
      </c>
      <c r="P131" s="8" t="str">
        <f t="shared" si="86"/>
        <v>- Qualifications</v>
      </c>
    </row>
    <row r="132" spans="1:16" ht="10.65" hidden="1">
      <c r="A132" s="35" t="s">
        <v>172</v>
      </c>
      <c r="B132" s="105" t="s">
        <v>76</v>
      </c>
      <c r="C132" s="105"/>
      <c r="D132" s="18">
        <v>0</v>
      </c>
      <c r="E132" s="52"/>
      <c r="F132" s="53">
        <f t="shared" si="148"/>
        <v>0</v>
      </c>
      <c r="G132" s="52"/>
      <c r="H132" s="53">
        <f t="shared" si="148"/>
        <v>0</v>
      </c>
      <c r="I132" s="52"/>
      <c r="J132" s="53">
        <f t="shared" ref="J132" si="152">$D132*I132*100</f>
        <v>0</v>
      </c>
      <c r="K132" s="52"/>
      <c r="L132" s="53">
        <f t="shared" ref="L132" si="153">$D132*K132*100</f>
        <v>0</v>
      </c>
      <c r="M132" s="52"/>
      <c r="N132" s="54">
        <f t="shared" ref="N132" si="154">$D132*M132*100</f>
        <v>0</v>
      </c>
      <c r="P132" s="8" t="str">
        <f t="shared" si="86"/>
        <v>- Language</v>
      </c>
    </row>
    <row r="133" spans="1:16" ht="10.65" hidden="1">
      <c r="A133" s="32" t="s">
        <v>173</v>
      </c>
      <c r="B133" s="104" t="s">
        <v>78</v>
      </c>
      <c r="C133" s="105"/>
      <c r="D133" s="18">
        <v>0</v>
      </c>
      <c r="E133" s="52"/>
      <c r="F133" s="53">
        <f t="shared" si="148"/>
        <v>0</v>
      </c>
      <c r="G133" s="52"/>
      <c r="H133" s="53">
        <f t="shared" si="148"/>
        <v>0</v>
      </c>
      <c r="I133" s="52"/>
      <c r="J133" s="53">
        <f t="shared" ref="J133" si="155">$D133*I133*100</f>
        <v>0</v>
      </c>
      <c r="K133" s="52"/>
      <c r="L133" s="53">
        <f t="shared" ref="L133" si="156">$D133*K133*100</f>
        <v>0</v>
      </c>
      <c r="M133" s="52"/>
      <c r="N133" s="54">
        <f t="shared" ref="N133" si="157">$D133*M133*100</f>
        <v>0</v>
      </c>
      <c r="P133" s="8" t="str">
        <f t="shared" si="86"/>
        <v>- General professional experience</v>
      </c>
    </row>
    <row r="134" spans="1:16" ht="10.65" hidden="1">
      <c r="A134" s="35" t="s">
        <v>174</v>
      </c>
      <c r="B134" s="104" t="s">
        <v>80</v>
      </c>
      <c r="C134" s="105"/>
      <c r="D134" s="18">
        <v>0</v>
      </c>
      <c r="E134" s="52"/>
      <c r="F134" s="53">
        <f t="shared" si="148"/>
        <v>0</v>
      </c>
      <c r="G134" s="52"/>
      <c r="H134" s="53">
        <f t="shared" si="148"/>
        <v>0</v>
      </c>
      <c r="I134" s="52"/>
      <c r="J134" s="53">
        <f t="shared" ref="J134:J135" si="158">$D134*I134*100</f>
        <v>0</v>
      </c>
      <c r="K134" s="52"/>
      <c r="L134" s="53">
        <f t="shared" ref="L134:L135" si="159">$D134*K134*100</f>
        <v>0</v>
      </c>
      <c r="M134" s="52"/>
      <c r="N134" s="54">
        <f t="shared" ref="N134:N135" si="160">$D134*M134*100</f>
        <v>0</v>
      </c>
      <c r="P134" s="8" t="str">
        <f t="shared" si="86"/>
        <v>- Specific professional experience</v>
      </c>
    </row>
    <row r="135" spans="1:16" ht="10.65" hidden="1">
      <c r="A135" s="35" t="s">
        <v>175</v>
      </c>
      <c r="B135" s="105" t="s">
        <v>82</v>
      </c>
      <c r="C135" s="105"/>
      <c r="D135" s="18">
        <v>0</v>
      </c>
      <c r="E135" s="52"/>
      <c r="F135" s="53">
        <f t="shared" si="148"/>
        <v>0</v>
      </c>
      <c r="G135" s="52"/>
      <c r="H135" s="53">
        <f t="shared" si="148"/>
        <v>0</v>
      </c>
      <c r="I135" s="52"/>
      <c r="J135" s="53">
        <f t="shared" si="158"/>
        <v>0</v>
      </c>
      <c r="K135" s="52"/>
      <c r="L135" s="53">
        <f t="shared" si="159"/>
        <v>0</v>
      </c>
      <c r="M135" s="52"/>
      <c r="N135" s="54">
        <f t="shared" si="160"/>
        <v>0</v>
      </c>
      <c r="P135" s="8" t="str">
        <f t="shared" si="86"/>
        <v>- Leadership/management experience</v>
      </c>
    </row>
    <row r="136" spans="1:16" ht="10.65" hidden="1">
      <c r="A136" s="35" t="s">
        <v>176</v>
      </c>
      <c r="B136" s="104" t="s">
        <v>84</v>
      </c>
      <c r="C136" s="105"/>
      <c r="D136" s="18">
        <v>0</v>
      </c>
      <c r="E136" s="52"/>
      <c r="F136" s="53">
        <f t="shared" si="148"/>
        <v>0</v>
      </c>
      <c r="G136" s="52"/>
      <c r="H136" s="53">
        <f t="shared" si="148"/>
        <v>0</v>
      </c>
      <c r="I136" s="52"/>
      <c r="J136" s="53">
        <f t="shared" ref="J136" si="161">$D136*I136*100</f>
        <v>0</v>
      </c>
      <c r="K136" s="52"/>
      <c r="L136" s="53">
        <f t="shared" ref="L136" si="162">$D136*K136*100</f>
        <v>0</v>
      </c>
      <c r="M136" s="52"/>
      <c r="N136" s="54">
        <f t="shared" ref="N136" si="163">$D136*M136*100</f>
        <v>0</v>
      </c>
      <c r="P136" s="8" t="str">
        <f t="shared" si="86"/>
        <v>- Regional experience</v>
      </c>
    </row>
    <row r="137" spans="1:16" ht="10.65" hidden="1">
      <c r="A137" s="35" t="s">
        <v>177</v>
      </c>
      <c r="B137" s="104" t="s">
        <v>86</v>
      </c>
      <c r="C137" s="105"/>
      <c r="D137" s="18">
        <v>0</v>
      </c>
      <c r="E137" s="52"/>
      <c r="F137" s="53">
        <f t="shared" si="148"/>
        <v>0</v>
      </c>
      <c r="G137" s="52"/>
      <c r="H137" s="53">
        <f t="shared" si="148"/>
        <v>0</v>
      </c>
      <c r="I137" s="52"/>
      <c r="J137" s="53">
        <f t="shared" ref="J137" si="164">$D137*I137*100</f>
        <v>0</v>
      </c>
      <c r="K137" s="52"/>
      <c r="L137" s="53">
        <f t="shared" ref="L137" si="165">$D137*K137*100</f>
        <v>0</v>
      </c>
      <c r="M137" s="52"/>
      <c r="N137" s="54">
        <f t="shared" ref="N137" si="166">$D137*M137*100</f>
        <v>0</v>
      </c>
      <c r="P137" s="8" t="str">
        <f t="shared" si="86"/>
        <v>- Development cooperation experience</v>
      </c>
    </row>
    <row r="138" spans="1:16" ht="10.65" hidden="1">
      <c r="A138" s="35" t="s">
        <v>178</v>
      </c>
      <c r="B138" s="105" t="s">
        <v>88</v>
      </c>
      <c r="C138" s="105"/>
      <c r="D138" s="18">
        <v>0</v>
      </c>
      <c r="E138" s="68"/>
      <c r="F138" s="56">
        <f>$D138*E138*100</f>
        <v>0</v>
      </c>
      <c r="G138" s="68"/>
      <c r="H138" s="56">
        <f>$D138*G138*100</f>
        <v>0</v>
      </c>
      <c r="I138" s="68"/>
      <c r="J138" s="56">
        <f>$D138*I138*100</f>
        <v>0</v>
      </c>
      <c r="K138" s="68"/>
      <c r="L138" s="56">
        <f>$D138*K138*100</f>
        <v>0</v>
      </c>
      <c r="M138" s="68"/>
      <c r="N138" s="57">
        <f>$D138*M138*100</f>
        <v>0</v>
      </c>
      <c r="P138" s="8" t="str">
        <f t="shared" si="86"/>
        <v>- Other</v>
      </c>
    </row>
    <row r="139" spans="1:16" ht="10.65" hidden="1" outlineLevel="1">
      <c r="A139" s="94" t="s">
        <v>179</v>
      </c>
      <c r="B139" s="95"/>
      <c r="C139" s="95"/>
      <c r="D139" s="20">
        <f>SUM(D131:D138)</f>
        <v>0</v>
      </c>
      <c r="E139" s="58"/>
      <c r="F139" s="59">
        <f>SUM(F131:F138)</f>
        <v>0</v>
      </c>
      <c r="G139" s="58"/>
      <c r="H139" s="59">
        <f>SUM(H131:H138)</f>
        <v>0</v>
      </c>
      <c r="I139" s="58"/>
      <c r="J139" s="59">
        <f>SUM(J131:J138)</f>
        <v>0</v>
      </c>
      <c r="K139" s="58"/>
      <c r="L139" s="59">
        <f>SUM(L131:L138)</f>
        <v>0</v>
      </c>
      <c r="M139" s="58"/>
      <c r="N139" s="60">
        <f>SUM(N131:N138)</f>
        <v>0</v>
      </c>
      <c r="P139" s="28" t="str">
        <f t="shared" si="86"/>
        <v>Interim total 2.10</v>
      </c>
    </row>
    <row r="140" spans="1:16" ht="21.3" hidden="1" collapsed="1">
      <c r="A140" s="34" t="s">
        <v>180</v>
      </c>
      <c r="B140" s="100" t="s">
        <v>181</v>
      </c>
      <c r="C140" s="100"/>
      <c r="D140" s="25"/>
      <c r="E140" s="67"/>
      <c r="F140" s="61"/>
      <c r="G140" s="67"/>
      <c r="H140" s="61"/>
      <c r="I140" s="67"/>
      <c r="J140" s="61"/>
      <c r="K140" s="67"/>
      <c r="L140" s="61"/>
      <c r="M140" s="67"/>
      <c r="N140" s="62"/>
      <c r="P140" s="28" t="str">
        <f t="shared" si="86"/>
        <v>Assessment of proposed personnel for non-specified positions (provided permissible under ToRs)</v>
      </c>
    </row>
    <row r="141" spans="1:16" ht="31.95" hidden="1">
      <c r="A141" s="32" t="s">
        <v>182</v>
      </c>
      <c r="B141" s="110" t="s">
        <v>219</v>
      </c>
      <c r="C141" s="110"/>
      <c r="D141" s="18">
        <v>0</v>
      </c>
      <c r="E141" s="52"/>
      <c r="F141" s="53">
        <f t="shared" ref="F141:H142" si="167">$D141*E141*100</f>
        <v>0</v>
      </c>
      <c r="G141" s="52"/>
      <c r="H141" s="53">
        <f t="shared" si="167"/>
        <v>0</v>
      </c>
      <c r="I141" s="52"/>
      <c r="J141" s="53">
        <f t="shared" ref="J141" si="168">$D141*I141*100</f>
        <v>0</v>
      </c>
      <c r="K141" s="52"/>
      <c r="L141" s="53">
        <f t="shared" ref="L141" si="169">$D141*K141*100</f>
        <v>0</v>
      </c>
      <c r="M141" s="52"/>
      <c r="N141" s="54">
        <f t="shared" ref="N141" si="170">$D141*M141*100</f>
        <v>0</v>
      </c>
      <c r="P141" s="8" t="str">
        <f t="shared" si="86"/>
        <v>Composition and sufficient assignment duration of the team in order to perform the tasks specified in the schedule and personnel assignment plan</v>
      </c>
    </row>
    <row r="142" spans="1:16" ht="31.95" hidden="1">
      <c r="A142" s="35" t="s">
        <v>183</v>
      </c>
      <c r="B142" s="109" t="s">
        <v>184</v>
      </c>
      <c r="C142" s="109"/>
      <c r="D142" s="18">
        <v>0</v>
      </c>
      <c r="E142" s="52"/>
      <c r="F142" s="53">
        <f t="shared" si="167"/>
        <v>0</v>
      </c>
      <c r="G142" s="52"/>
      <c r="H142" s="53">
        <f t="shared" si="167"/>
        <v>0</v>
      </c>
      <c r="I142" s="52"/>
      <c r="J142" s="53">
        <f t="shared" ref="J142" si="171">$D142*I142*100</f>
        <v>0</v>
      </c>
      <c r="K142" s="52"/>
      <c r="L142" s="53">
        <f t="shared" ref="L142" si="172">$D142*K142*100</f>
        <v>0</v>
      </c>
      <c r="M142" s="52"/>
      <c r="N142" s="54">
        <f t="shared" ref="N142" si="173">$D142*M142*100</f>
        <v>0</v>
      </c>
      <c r="P142" s="8" t="str">
        <f t="shared" si="86"/>
        <v>Qualifications and sufficient assignment duration of the team (professional experience and other specific experience) in order to process theme 1</v>
      </c>
    </row>
    <row r="143" spans="1:16" ht="31.95" hidden="1">
      <c r="A143" s="32" t="s">
        <v>185</v>
      </c>
      <c r="B143" s="109" t="s">
        <v>186</v>
      </c>
      <c r="C143" s="109"/>
      <c r="D143" s="18">
        <v>0</v>
      </c>
      <c r="E143" s="68"/>
      <c r="F143" s="56">
        <f>$D143*E143*100</f>
        <v>0</v>
      </c>
      <c r="G143" s="68"/>
      <c r="H143" s="56">
        <f>$D143*G143*100</f>
        <v>0</v>
      </c>
      <c r="I143" s="68"/>
      <c r="J143" s="56">
        <f>$D143*I143*100</f>
        <v>0</v>
      </c>
      <c r="K143" s="68"/>
      <c r="L143" s="56">
        <f>$D143*K143*100</f>
        <v>0</v>
      </c>
      <c r="M143" s="68"/>
      <c r="N143" s="57">
        <f>$D143*M143*100</f>
        <v>0</v>
      </c>
      <c r="P143" s="8" t="str">
        <f t="shared" si="86"/>
        <v>Qualifications and sufficient assignment duration of the team (professional experience and other specific experience) in order to process theme 2</v>
      </c>
    </row>
    <row r="144" spans="1:16" ht="10.65" hidden="1" outlineLevel="1">
      <c r="A144" s="94" t="s">
        <v>187</v>
      </c>
      <c r="B144" s="95"/>
      <c r="C144" s="95"/>
      <c r="D144" s="20">
        <f>SUM(D141:D143)</f>
        <v>0</v>
      </c>
      <c r="E144" s="58"/>
      <c r="F144" s="59">
        <f>SUM(F141:F143)</f>
        <v>0</v>
      </c>
      <c r="G144" s="58"/>
      <c r="H144" s="59">
        <f>SUM(H141:H143)</f>
        <v>0</v>
      </c>
      <c r="I144" s="58"/>
      <c r="J144" s="59">
        <f>SUM(J141:J143)</f>
        <v>0</v>
      </c>
      <c r="K144" s="58"/>
      <c r="L144" s="59">
        <f>SUM(L141:L143)</f>
        <v>0</v>
      </c>
      <c r="M144" s="58"/>
      <c r="N144" s="60">
        <f>SUM(N141:N143)</f>
        <v>0</v>
      </c>
      <c r="P144" s="28" t="str">
        <f t="shared" si="86"/>
        <v>Interim total 2.11</v>
      </c>
    </row>
    <row r="145" spans="1:16" ht="10.65" collapsed="1">
      <c r="A145" s="107" t="s">
        <v>188</v>
      </c>
      <c r="B145" s="108"/>
      <c r="C145" s="108"/>
      <c r="D145" s="21">
        <f>SUM(D49,D59,D69,D79,D89,D99,D109,D119,D129,D139,D144)</f>
        <v>0.60000000000000009</v>
      </c>
      <c r="E145" s="64"/>
      <c r="F145" s="65">
        <f>SUM(F49,F59,F69,F79,F89,F129,F139,F144)</f>
        <v>0</v>
      </c>
      <c r="G145" s="64"/>
      <c r="H145" s="65">
        <f>SUM(H49,H59,H69,H79,H89,H129,H139,H144)</f>
        <v>0</v>
      </c>
      <c r="I145" s="64"/>
      <c r="J145" s="65">
        <f>SUM(J49,J59,J69,J79,J89,J129,J139,J144)</f>
        <v>0</v>
      </c>
      <c r="K145" s="64"/>
      <c r="L145" s="65">
        <f>SUM(L49,L59,L69,L79,L89,L129,L139,L144)</f>
        <v>0</v>
      </c>
      <c r="M145" s="64"/>
      <c r="N145" s="66">
        <f>SUM(N49,N59,N69,N79,N89,N129,N139,N144)</f>
        <v>0</v>
      </c>
      <c r="P145" s="28" t="str">
        <f t="shared" si="86"/>
        <v>Total 2</v>
      </c>
    </row>
    <row r="146" spans="1:16" ht="13.15">
      <c r="A146" s="99" t="s">
        <v>189</v>
      </c>
      <c r="B146" s="103"/>
      <c r="C146" s="103"/>
      <c r="D146" s="23">
        <f>D38+D145</f>
        <v>1</v>
      </c>
      <c r="E146" s="69"/>
      <c r="F146" s="70">
        <f>F38+F145</f>
        <v>0</v>
      </c>
      <c r="G146" s="69"/>
      <c r="H146" s="70">
        <f>H38+H145</f>
        <v>0</v>
      </c>
      <c r="I146" s="69"/>
      <c r="J146" s="70">
        <f>J38+J145</f>
        <v>0</v>
      </c>
      <c r="K146" s="69"/>
      <c r="L146" s="70">
        <f>L38+L145</f>
        <v>0</v>
      </c>
      <c r="M146" s="69"/>
      <c r="N146" s="71">
        <f>N38+N145</f>
        <v>0</v>
      </c>
      <c r="P146" s="28" t="str">
        <f t="shared" si="86"/>
        <v>Overall total 1 + 2</v>
      </c>
    </row>
    <row r="147" spans="1:16" ht="13.15">
      <c r="A147" s="98" t="s">
        <v>190</v>
      </c>
      <c r="B147" s="98"/>
      <c r="C147" s="99"/>
      <c r="D147" s="16"/>
      <c r="E147" s="72"/>
      <c r="F147" s="78">
        <f>F146/1000</f>
        <v>0</v>
      </c>
      <c r="G147" s="72"/>
      <c r="H147" s="78">
        <f>H146/1000</f>
        <v>0</v>
      </c>
      <c r="I147" s="72"/>
      <c r="J147" s="78">
        <f>J146/1000</f>
        <v>0</v>
      </c>
      <c r="K147" s="72"/>
      <c r="L147" s="78">
        <f>L146/1000</f>
        <v>0</v>
      </c>
      <c r="M147" s="72"/>
      <c r="N147" s="78">
        <f>N146/1000</f>
        <v>0</v>
      </c>
      <c r="P147" s="28" t="str">
        <f t="shared" si="86"/>
        <v>Assessment in %</v>
      </c>
    </row>
    <row r="148" spans="1:16" ht="13.15">
      <c r="A148" s="99" t="s">
        <v>191</v>
      </c>
      <c r="B148" s="103"/>
      <c r="C148" s="103"/>
      <c r="D148" s="17"/>
      <c r="E148" s="73"/>
      <c r="F148" s="80">
        <f>_xlfn.RANK.EQ(F147,Tabelle1!$A2:$A11)</f>
        <v>1</v>
      </c>
      <c r="G148" s="80"/>
      <c r="H148" s="80">
        <f>_xlfn.RANK.EQ(H147,Tabelle1!$A2:$A11)</f>
        <v>1</v>
      </c>
      <c r="I148" s="80"/>
      <c r="J148" s="80">
        <f>_xlfn.RANK.EQ(J147,Tabelle1!$A2:$A11)</f>
        <v>1</v>
      </c>
      <c r="K148" s="80"/>
      <c r="L148" s="80">
        <f>_xlfn.RANK.EQ(L147,Tabelle1!$A2:$A11)</f>
        <v>1</v>
      </c>
      <c r="M148" s="80"/>
      <c r="N148" s="80">
        <f>_xlfn.RANK.EQ(N147,Tabelle1!$A2:$A11)</f>
        <v>1</v>
      </c>
      <c r="P148" s="28" t="str">
        <f t="shared" si="86"/>
        <v>Ranking</v>
      </c>
    </row>
    <row r="149" spans="1:16" ht="10.65">
      <c r="E149" s="74"/>
      <c r="G149" s="74"/>
      <c r="I149" s="74"/>
      <c r="K149" s="74"/>
      <c r="M149" s="37"/>
    </row>
    <row r="150" spans="1:16" ht="22.55" customHeight="1">
      <c r="A150" s="101" t="s">
        <v>192</v>
      </c>
      <c r="B150" s="101"/>
      <c r="C150" s="101"/>
      <c r="D150" s="101"/>
      <c r="E150" s="101"/>
      <c r="F150" s="101"/>
      <c r="G150" s="101"/>
      <c r="H150" s="101"/>
      <c r="I150" s="101"/>
      <c r="J150" s="101"/>
      <c r="K150" s="101"/>
      <c r="L150" s="101"/>
      <c r="M150" s="101"/>
      <c r="N150" s="101"/>
    </row>
    <row r="151" spans="1:16" ht="25.7" customHeight="1">
      <c r="A151" s="102"/>
      <c r="B151" s="102"/>
      <c r="C151" s="102"/>
      <c r="E151" s="74"/>
      <c r="G151" s="74"/>
      <c r="I151" s="158"/>
      <c r="J151" s="158"/>
      <c r="K151" s="158"/>
      <c r="L151" s="158"/>
      <c r="M151" s="158"/>
      <c r="N151" s="158"/>
    </row>
    <row r="152" spans="1:16" ht="12.05" customHeight="1">
      <c r="B152" s="9"/>
      <c r="E152" s="74"/>
      <c r="G152" s="74"/>
      <c r="I152" s="93" t="s">
        <v>226</v>
      </c>
      <c r="J152" s="93"/>
      <c r="K152" s="93"/>
      <c r="L152" s="93"/>
      <c r="M152" s="93"/>
      <c r="N152" s="93"/>
    </row>
  </sheetData>
  <sheetProtection selectLockedCells="1"/>
  <mergeCells count="167">
    <mergeCell ref="B90:C90"/>
    <mergeCell ref="B91:C91"/>
    <mergeCell ref="B92:C92"/>
    <mergeCell ref="B93:C93"/>
    <mergeCell ref="B94:C94"/>
    <mergeCell ref="B95:C95"/>
    <mergeCell ref="B96:C96"/>
    <mergeCell ref="B114:C114"/>
    <mergeCell ref="B115:C115"/>
    <mergeCell ref="B116:C116"/>
    <mergeCell ref="B117:C117"/>
    <mergeCell ref="B118:C118"/>
    <mergeCell ref="B104:C104"/>
    <mergeCell ref="B105:C105"/>
    <mergeCell ref="B106:C106"/>
    <mergeCell ref="B107:C107"/>
    <mergeCell ref="B108:C108"/>
    <mergeCell ref="A109:C109"/>
    <mergeCell ref="I151:N151"/>
    <mergeCell ref="O5:O6"/>
    <mergeCell ref="A1:J1"/>
    <mergeCell ref="B33:C33"/>
    <mergeCell ref="B55:C55"/>
    <mergeCell ref="B56:C56"/>
    <mergeCell ref="A59:C59"/>
    <mergeCell ref="B57:C57"/>
    <mergeCell ref="B58:C58"/>
    <mergeCell ref="B67:C67"/>
    <mergeCell ref="B61:C61"/>
    <mergeCell ref="B62:C62"/>
    <mergeCell ref="B64:C64"/>
    <mergeCell ref="B63:C63"/>
    <mergeCell ref="B65:C65"/>
    <mergeCell ref="B66:C66"/>
    <mergeCell ref="B44:C44"/>
    <mergeCell ref="B45:C45"/>
    <mergeCell ref="B46:C46"/>
    <mergeCell ref="A49:C49"/>
    <mergeCell ref="B50:C50"/>
    <mergeCell ref="B36:C36"/>
    <mergeCell ref="A119:C119"/>
    <mergeCell ref="B110:C110"/>
    <mergeCell ref="B51:C51"/>
    <mergeCell ref="B53:C53"/>
    <mergeCell ref="B54:C54"/>
    <mergeCell ref="B42:C42"/>
    <mergeCell ref="B41:C41"/>
    <mergeCell ref="B52:C52"/>
    <mergeCell ref="B43:C43"/>
    <mergeCell ref="B47:C47"/>
    <mergeCell ref="B48:C48"/>
    <mergeCell ref="B60:C60"/>
    <mergeCell ref="B140:C140"/>
    <mergeCell ref="B128:C128"/>
    <mergeCell ref="B120:C120"/>
    <mergeCell ref="B68:C68"/>
    <mergeCell ref="B78:C78"/>
    <mergeCell ref="B127:C127"/>
    <mergeCell ref="B72:C72"/>
    <mergeCell ref="B73:C73"/>
    <mergeCell ref="A69:C69"/>
    <mergeCell ref="B80:C80"/>
    <mergeCell ref="B81:C81"/>
    <mergeCell ref="B82:C82"/>
    <mergeCell ref="B83:C83"/>
    <mergeCell ref="B84:C84"/>
    <mergeCell ref="B85:C85"/>
    <mergeCell ref="B86:C86"/>
    <mergeCell ref="A139:C139"/>
    <mergeCell ref="B122:C122"/>
    <mergeCell ref="B123:C123"/>
    <mergeCell ref="B126:C126"/>
    <mergeCell ref="A129:C129"/>
    <mergeCell ref="B77:C77"/>
    <mergeCell ref="B97:C97"/>
    <mergeCell ref="A144:C144"/>
    <mergeCell ref="B87:C87"/>
    <mergeCell ref="B88:C88"/>
    <mergeCell ref="B71:C71"/>
    <mergeCell ref="A89:C89"/>
    <mergeCell ref="B130:C130"/>
    <mergeCell ref="B131:C131"/>
    <mergeCell ref="B132:C132"/>
    <mergeCell ref="B133:C133"/>
    <mergeCell ref="B134:C134"/>
    <mergeCell ref="B136:C136"/>
    <mergeCell ref="B137:C137"/>
    <mergeCell ref="B138:C138"/>
    <mergeCell ref="B125:C125"/>
    <mergeCell ref="B135:C135"/>
    <mergeCell ref="B100:C100"/>
    <mergeCell ref="B101:C101"/>
    <mergeCell ref="B102:C102"/>
    <mergeCell ref="B103:C103"/>
    <mergeCell ref="B98:C98"/>
    <mergeCell ref="A99:C99"/>
    <mergeCell ref="B111:C111"/>
    <mergeCell ref="B112:C112"/>
    <mergeCell ref="B113:C113"/>
    <mergeCell ref="B8:C8"/>
    <mergeCell ref="B11:C11"/>
    <mergeCell ref="B40:C40"/>
    <mergeCell ref="B10:N10"/>
    <mergeCell ref="B39:N39"/>
    <mergeCell ref="B15:C15"/>
    <mergeCell ref="B19:C19"/>
    <mergeCell ref="B23:C23"/>
    <mergeCell ref="B27:C27"/>
    <mergeCell ref="B12:C12"/>
    <mergeCell ref="B16:C16"/>
    <mergeCell ref="B17:C17"/>
    <mergeCell ref="B20:C20"/>
    <mergeCell ref="B37:C37"/>
    <mergeCell ref="B21:C21"/>
    <mergeCell ref="B24:C24"/>
    <mergeCell ref="B25:C25"/>
    <mergeCell ref="B13:C13"/>
    <mergeCell ref="B31:C31"/>
    <mergeCell ref="B32:C32"/>
    <mergeCell ref="B28:C28"/>
    <mergeCell ref="B29:C29"/>
    <mergeCell ref="B34:C34"/>
    <mergeCell ref="A38:C38"/>
    <mergeCell ref="B7:C7"/>
    <mergeCell ref="A4:B4"/>
    <mergeCell ref="M4:N4"/>
    <mergeCell ref="A5:B5"/>
    <mergeCell ref="E6:F6"/>
    <mergeCell ref="L1:N1"/>
    <mergeCell ref="D2:E2"/>
    <mergeCell ref="M2:N2"/>
    <mergeCell ref="M3:N3"/>
    <mergeCell ref="G6:H6"/>
    <mergeCell ref="I6:J6"/>
    <mergeCell ref="K6:L6"/>
    <mergeCell ref="M6:N6"/>
    <mergeCell ref="M5:N5"/>
    <mergeCell ref="D3:E4"/>
    <mergeCell ref="F3:J4"/>
    <mergeCell ref="F2:J2"/>
    <mergeCell ref="K2:L2"/>
    <mergeCell ref="K3:L3"/>
    <mergeCell ref="A2:B3"/>
    <mergeCell ref="I152:N152"/>
    <mergeCell ref="A14:C14"/>
    <mergeCell ref="B9:C9"/>
    <mergeCell ref="A18:C18"/>
    <mergeCell ref="A22:C22"/>
    <mergeCell ref="A26:C26"/>
    <mergeCell ref="A30:C30"/>
    <mergeCell ref="A35:C35"/>
    <mergeCell ref="A147:C147"/>
    <mergeCell ref="B70:C70"/>
    <mergeCell ref="A150:N150"/>
    <mergeCell ref="A151:C151"/>
    <mergeCell ref="A146:C146"/>
    <mergeCell ref="A148:C148"/>
    <mergeCell ref="B74:C74"/>
    <mergeCell ref="B75:C75"/>
    <mergeCell ref="A79:C79"/>
    <mergeCell ref="A145:C145"/>
    <mergeCell ref="B121:C121"/>
    <mergeCell ref="B124:C124"/>
    <mergeCell ref="B76:C76"/>
    <mergeCell ref="B143:C143"/>
    <mergeCell ref="B142:C142"/>
    <mergeCell ref="B141:C141"/>
  </mergeCells>
  <conditionalFormatting sqref="D146">
    <cfRule type="cellIs" dxfId="1" priority="13" operator="notEqual">
      <formula>1</formula>
    </cfRule>
  </conditionalFormatting>
  <dataValidations count="1">
    <dataValidation type="decimal" allowBlank="1" showInputMessage="1" showErrorMessage="1" sqref="D12:D13 D16:D17 D20:D21 D24:D25 D28:D29 D32:D34 D37 D41:D48 D51:D58 D61:D68 D71:D78 D81:D88 D141:D143 D121:D128 D131:D138 D101:D108 D91:D98 D111:D118" xr:uid="{00000000-0002-0000-0000-000000000000}">
      <formula1>0</formula1>
      <formula2>1</formula2>
    </dataValidation>
  </dataValidations>
  <pageMargins left="0.59055118110236227" right="0.31496062992125984" top="0.19685039370078741" bottom="0.51181102362204722" header="0" footer="0.19685039370078741"/>
  <pageSetup paperSize="9" fitToHeight="0" orientation="landscape" r:id="rId1"/>
  <headerFooter differentFirst="1">
    <oddFooter>&amp;R&amp;7Page &amp;P of &amp;N</oddFooter>
    <firstFooter>&amp;L&amp;7Form 31-8-1-de&amp;R&amp;7Page &amp;P of &amp;N</firstFooter>
  </headerFooter>
  <rowBreaks count="1" manualBreakCount="1">
    <brk id="33" max="13" man="1"/>
  </rowBreaks>
  <ignoredErrors>
    <ignoredError sqref="B7 D7:N7 A39:N39 D50 D49 F49 D69 D79 A89:D89 D139 D129 F129 A147:C147 A146:C146 A145:C145 B144:D144 F144 G68 G78 G88 G128 G138 A149:E149 A148:C148 A10 G48 G41 D59 G58 G42 G43 G44 G45 G46 G47 G51 G52 G53 G54 G55 G56 G57 G61 G62 G63 G64 G65 G66 G67 G71 G72 G73 G74 G75 G76 G77 G81 G82 G83 G84 G85 G86 G87 G121 G122 G123 G124 G126 G127 G131 G132 G133 G134 G136 G137 F50:G50 F69:G69 F79:G79 F89:G89 F139:G139 F59:G59 K143 A40 I40 I68 I78 I88 I128 I138 I48 I41 I58 I42 I43 I44 I45 I46 I47 I51 I52 I53 I54 I55 I56 I57 I61 I62 I63 I64 I65 I66 I67 I71 I72 I73 I74 I75 I76 I77 I81 I82 I83 I84 I85 I86 I87 I121 I122 I123 I124 I126 I127 I131 I132 I133 I134 I136 I137 I50 I69 I79 I89 I139 I59 K40 K68 K78 K88 K128 K138 K48 K41 K58 K42 K43 K44 K45 K46 K47 K51 K52 K53 K54 K55 K56 K57 K61 K62 K63 K64 K65 K66 K67 K71 K72 K73 K74 K75 K76 K77 K81 K82 K83 K84 K85 K86 K87 K121 K122 K123 K124 K126 K127 K131 K132 K133 K134 K136 K137 K50 K69 K79 K89 K139 K59 M143 M40 M68 M78 M88 M128 M138 M48 M41 M58 M42 M43 M44 M45 M46 M47 M51 M52 M53 M54 M55 M56 M57 M61 M62 M63 M64 M65 M66 M67 M71 M72 M73 M74 M75 M76 M77 M81 M82 M83 M84 M85 M86 M87 M121 M122 M123 M124 M126 M127 M131 M132 M133 M134 M136 M137 M50 M69 M79 M89 M139 M59 D9:N9 D8 C40:G40 B150:N150 G149:N149" numberStoredAsText="1"/>
    <ignoredError sqref="D14 D18:D19 D35 D22:D23 G21 D26:D27 G25 D30:D31 G29 G20 G24 G28 G32 F14:G14 F18:G19 G38 F22:G23 F26:G27 F30:G31 I21 I25 I34 I37 I20 I24 I28 I32 I14 I18:I19 I38 I22:I23 I26:I27 I30:I31 K21 K25 K34 K37 K20 K24 K28 K32 K14 K18:K19 K38 K22:K23 K26:K27 K30:K31 M21 M25 M29 M20 M24 M28 M32 M14 M18:M19 M38 M22:M23 M26:M27 M30:M31" unlockedFormula="1"/>
    <ignoredError sqref="F35:G35 M35 K35 I35" formula="1" unlockedFormula="1"/>
    <ignoredError sqref="M147 K147 I147 G147 D147:E147 D148:E148 M145 K145 I145 M144 K144 I144 G144 M129 K129 I129 G129 M49 K49 I49 G49 F145:G145 D146 D140 D130 D120 D80 D70 D60 I146 K146 M146 G146 F140:G140 F130:G130 F120:G120 F80:G80 F70:G70 F60:G60 I140 I130 I120 I80 I70 I60 K140 K130 K120 K80 K70 K60 M140 M130 M120 M80 M70 M60" numberStoredAsText="1" unlockedFormula="1"/>
    <ignoredError sqref="B122:C122 B128:C128 B138:C138 B140:C140 B143:C143 B129:C129 B139:C139 B121:C121 A81:C88 A71:C78 A61:C68 A80 A70 A79:C79 A60 A69:C69 A49:C49 A51:C59 A41:C48 A50 C50 C60 C70 C80 C120 B124:C124 B126:C126 B127:C127 C130 B134:C134 C136 B137:C137 B123:C123 B131:C131 B132:C132 B133:C133 B141:C141 B142:C142" twoDigitTextYear="1" numberStoredAsText="1"/>
    <ignoredError sqref="A12:C24 A38:C38 C37 A29:C35 A28 C28 A26:C27 A25 C25 A91:A98 A101:A108 A111:A118 A121:A128 A131:A138 A141:A143" twoDigitTextYear="1"/>
    <ignoredError sqref="H35 J35 L35 N35" formula="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12" defaultRowHeight="10.65"/>
  <sheetData/>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Tabelle2"/>
  <dimension ref="A1:W152"/>
  <sheetViews>
    <sheetView showGridLines="0" zoomScale="110" zoomScaleNormal="110" zoomScaleSheetLayoutView="85" zoomScalePageLayoutView="130" workbookViewId="0">
      <pane ySplit="9" topLeftCell="A43" activePane="bottomLeft" state="frozen"/>
      <selection activeCell="C156" sqref="C156"/>
      <selection pane="bottomLeft" activeCell="D48" sqref="D48"/>
    </sheetView>
  </sheetViews>
  <sheetFormatPr baseColWidth="10" defaultColWidth="5.7109375" defaultRowHeight="10.35" customHeight="1" outlineLevelRow="1"/>
  <cols>
    <col min="1" max="1" width="5.140625" style="4" customWidth="1"/>
    <col min="2" max="2" width="19" style="7" customWidth="1"/>
    <col min="3" max="3" width="39" style="8" customWidth="1"/>
    <col min="4" max="4" width="11" style="2" bestFit="1" customWidth="1"/>
    <col min="5" max="5" width="8.28515625" style="75" bestFit="1" customWidth="1"/>
    <col min="6" max="6" width="11.42578125" style="74" bestFit="1" customWidth="1"/>
    <col min="7" max="7" width="8.28515625" style="75" bestFit="1" customWidth="1"/>
    <col min="8" max="8" width="11.28515625" style="74" bestFit="1" customWidth="1"/>
    <col min="9" max="9" width="8.28515625" style="75" bestFit="1" customWidth="1"/>
    <col min="10" max="10" width="11.28515625" style="74" bestFit="1" customWidth="1"/>
    <col min="11" max="11" width="8.28515625" style="75" bestFit="1" customWidth="1"/>
    <col min="12" max="12" width="11.28515625" style="74" bestFit="1" customWidth="1"/>
    <col min="13" max="13" width="8.28515625" style="76" bestFit="1" customWidth="1"/>
    <col min="14" max="14" width="11.28515625" style="37" bestFit="1" customWidth="1"/>
    <col min="15" max="15" width="33.42578125" style="1" customWidth="1"/>
    <col min="16" max="16" width="55.42578125" style="1" hidden="1" customWidth="1"/>
    <col min="17" max="16384" width="5.7109375" style="1"/>
  </cols>
  <sheetData>
    <row r="1" spans="1:23" ht="72" customHeight="1">
      <c r="A1" s="148" t="s">
        <v>0</v>
      </c>
      <c r="B1" s="148"/>
      <c r="C1" s="149"/>
      <c r="D1" s="148"/>
      <c r="E1" s="148"/>
      <c r="F1" s="148"/>
      <c r="G1" s="148"/>
      <c r="H1" s="148"/>
      <c r="I1" s="148"/>
      <c r="J1" s="148"/>
      <c r="K1" s="36"/>
      <c r="L1" s="120"/>
      <c r="M1" s="121"/>
      <c r="N1" s="121"/>
      <c r="O1" s="27" t="s">
        <v>206</v>
      </c>
      <c r="P1" s="26"/>
      <c r="Q1" s="26"/>
      <c r="R1" s="26"/>
      <c r="S1" s="26"/>
      <c r="T1" s="26"/>
    </row>
    <row r="2" spans="1:23" ht="14.25" customHeight="1">
      <c r="A2" s="136" t="s">
        <v>1</v>
      </c>
      <c r="B2" s="136"/>
      <c r="C2" s="92">
        <f>'Tenderers 1-5'!C2</f>
        <v>0</v>
      </c>
      <c r="D2" s="122" t="s">
        <v>2</v>
      </c>
      <c r="E2" s="122"/>
      <c r="F2" s="151" t="str">
        <f>'Tenderers 1-5'!F2:J2</f>
        <v>Nile Delta Water Management programme</v>
      </c>
      <c r="G2" s="152"/>
      <c r="H2" s="152"/>
      <c r="I2" s="152"/>
      <c r="J2" s="152"/>
      <c r="K2" s="132" t="s">
        <v>3</v>
      </c>
      <c r="L2" s="133"/>
      <c r="M2" s="151" t="str">
        <f>'Tenderers 1-5'!M2:N2</f>
        <v>2019.2006.5-001.00</v>
      </c>
      <c r="N2" s="152"/>
    </row>
    <row r="3" spans="1:23" ht="14.1" customHeight="1">
      <c r="A3" s="113"/>
      <c r="B3" s="113"/>
      <c r="C3" s="90"/>
      <c r="D3" s="113" t="s">
        <v>5</v>
      </c>
      <c r="E3" s="113"/>
      <c r="F3" s="153" t="str">
        <f>'Tenderers 1-5'!F3:J4</f>
        <v>Consultancy services in Leadership Development Programme for Water Wastewater</v>
      </c>
      <c r="G3" s="154"/>
      <c r="H3" s="154"/>
      <c r="I3" s="154"/>
      <c r="J3" s="154"/>
      <c r="K3" s="134" t="s">
        <v>6</v>
      </c>
      <c r="L3" s="135"/>
      <c r="M3" s="155">
        <f>'Tenderers 1-5'!M3:N3</f>
        <v>0</v>
      </c>
      <c r="N3" s="156"/>
    </row>
    <row r="4" spans="1:23" ht="14.1" customHeight="1">
      <c r="A4" s="113" t="s">
        <v>4</v>
      </c>
      <c r="B4" s="114"/>
      <c r="C4" s="90">
        <f>'Tenderers 1-5'!C4</f>
        <v>0</v>
      </c>
      <c r="D4" s="113"/>
      <c r="E4" s="113"/>
      <c r="F4" s="154"/>
      <c r="G4" s="154"/>
      <c r="H4" s="154"/>
      <c r="I4" s="154"/>
      <c r="J4" s="154"/>
      <c r="K4" s="37"/>
      <c r="L4" s="38"/>
      <c r="M4" s="115"/>
      <c r="N4" s="115"/>
    </row>
    <row r="5" spans="1:23" ht="14.1" customHeight="1">
      <c r="A5" s="116" t="s">
        <v>208</v>
      </c>
      <c r="B5" s="117"/>
      <c r="C5" s="90" t="str">
        <f>'Tenderers 1-5'!C5</f>
        <v>Individual assessment/overall assessment</v>
      </c>
      <c r="D5" s="3"/>
      <c r="E5" s="39"/>
      <c r="F5" s="39"/>
      <c r="G5" s="39"/>
      <c r="H5" s="39"/>
      <c r="I5" s="39"/>
      <c r="J5" s="39"/>
      <c r="K5" s="40"/>
      <c r="L5" s="41"/>
      <c r="M5" s="127" t="str">
        <f>"Tenderers 1 to 5 of "&amp;TEXT(IF(COUNTA('Tenderers 6-10'!E11:E39,'[1]Bieter 6-10'!G11:G39,'[1]Bieter 6-10'!I11:I39,'[1]Bieter 6-10'!K11:K39,'[1]Bieter 6-10'!M11:M39)+COUNTA('Tenderers 6-10'!E41:E144,'[1]Bieter 6-10'!G41:G144,'[1]Bieter 6-10'!I41:I144,'[1]Bieter 6-10'!K41:K144,'[1]Bieter 6-10'!M41:M144)&gt;0,"10","5"),"0")</f>
        <v>Tenderers 1 to 5 of 10</v>
      </c>
      <c r="N5" s="128"/>
      <c r="O5" s="147"/>
      <c r="P5" s="24"/>
      <c r="Q5" s="24"/>
      <c r="R5" s="24"/>
      <c r="S5" s="24"/>
      <c r="T5" s="24"/>
      <c r="U5" s="24"/>
      <c r="V5" s="24"/>
      <c r="W5" s="24"/>
    </row>
    <row r="6" spans="1:23" s="5" customFormat="1" ht="27.7" customHeight="1">
      <c r="A6" s="29"/>
      <c r="B6" s="14"/>
      <c r="C6" s="15"/>
      <c r="D6" s="14"/>
      <c r="E6" s="118" t="s">
        <v>201</v>
      </c>
      <c r="F6" s="119"/>
      <c r="G6" s="118" t="s">
        <v>202</v>
      </c>
      <c r="H6" s="119"/>
      <c r="I6" s="118" t="s">
        <v>203</v>
      </c>
      <c r="J6" s="119"/>
      <c r="K6" s="118" t="s">
        <v>204</v>
      </c>
      <c r="L6" s="119"/>
      <c r="M6" s="118" t="s">
        <v>205</v>
      </c>
      <c r="N6" s="126"/>
      <c r="O6" s="147"/>
      <c r="P6" s="24"/>
      <c r="Q6" s="24"/>
      <c r="R6" s="24"/>
      <c r="S6" s="24"/>
      <c r="T6" s="24"/>
      <c r="U6" s="24"/>
      <c r="V6" s="24"/>
      <c r="W6" s="24"/>
    </row>
    <row r="7" spans="1:23" ht="9.6999999999999993" customHeight="1">
      <c r="B7" s="111" t="s">
        <v>8</v>
      </c>
      <c r="C7" s="112"/>
      <c r="D7" s="13" t="s">
        <v>9</v>
      </c>
      <c r="E7" s="42" t="s">
        <v>10</v>
      </c>
      <c r="F7" s="43" t="s">
        <v>11</v>
      </c>
      <c r="G7" s="42" t="s">
        <v>10</v>
      </c>
      <c r="H7" s="43" t="s">
        <v>11</v>
      </c>
      <c r="I7" s="42" t="s">
        <v>10</v>
      </c>
      <c r="J7" s="43" t="s">
        <v>11</v>
      </c>
      <c r="K7" s="42" t="s">
        <v>10</v>
      </c>
      <c r="L7" s="43" t="s">
        <v>11</v>
      </c>
      <c r="M7" s="42" t="s">
        <v>10</v>
      </c>
      <c r="N7" s="44" t="s">
        <v>11</v>
      </c>
    </row>
    <row r="8" spans="1:23" ht="10.35" customHeight="1">
      <c r="B8" s="137" t="s">
        <v>12</v>
      </c>
      <c r="C8" s="138"/>
      <c r="D8" s="10" t="s">
        <v>13</v>
      </c>
      <c r="E8" s="42" t="s">
        <v>14</v>
      </c>
      <c r="F8" s="43" t="s">
        <v>15</v>
      </c>
      <c r="G8" s="42" t="s">
        <v>14</v>
      </c>
      <c r="H8" s="43" t="s">
        <v>15</v>
      </c>
      <c r="I8" s="42" t="s">
        <v>14</v>
      </c>
      <c r="J8" s="43" t="s">
        <v>15</v>
      </c>
      <c r="K8" s="42" t="s">
        <v>14</v>
      </c>
      <c r="L8" s="43" t="s">
        <v>15</v>
      </c>
      <c r="M8" s="42" t="s">
        <v>14</v>
      </c>
      <c r="N8" s="44" t="s">
        <v>15</v>
      </c>
    </row>
    <row r="9" spans="1:23" ht="10.65">
      <c r="A9" s="30"/>
      <c r="B9" s="96"/>
      <c r="C9" s="97"/>
      <c r="D9" s="11" t="s">
        <v>16</v>
      </c>
      <c r="E9" s="45" t="s">
        <v>17</v>
      </c>
      <c r="F9" s="46" t="s">
        <v>18</v>
      </c>
      <c r="G9" s="45" t="s">
        <v>17</v>
      </c>
      <c r="H9" s="46" t="s">
        <v>18</v>
      </c>
      <c r="I9" s="45" t="s">
        <v>17</v>
      </c>
      <c r="J9" s="46" t="s">
        <v>18</v>
      </c>
      <c r="K9" s="45" t="s">
        <v>17</v>
      </c>
      <c r="L9" s="46" t="s">
        <v>18</v>
      </c>
      <c r="M9" s="45" t="s">
        <v>17</v>
      </c>
      <c r="N9" s="47" t="s">
        <v>18</v>
      </c>
    </row>
    <row r="10" spans="1:23" s="6" customFormat="1" ht="13.15">
      <c r="A10" s="88">
        <v>1</v>
      </c>
      <c r="B10" s="140" t="s">
        <v>20</v>
      </c>
      <c r="C10" s="140"/>
      <c r="D10" s="140"/>
      <c r="E10" s="140"/>
      <c r="F10" s="140"/>
      <c r="G10" s="140"/>
      <c r="H10" s="140"/>
      <c r="I10" s="140"/>
      <c r="J10" s="140"/>
      <c r="K10" s="140"/>
      <c r="L10" s="140"/>
      <c r="M10" s="140"/>
      <c r="N10" s="141"/>
      <c r="P10" s="28" t="str">
        <f>IF(ISBLANK(B10),A10,B10)</f>
        <v>Assessment of technical-methodological design</v>
      </c>
    </row>
    <row r="11" spans="1:23" ht="10.65">
      <c r="A11" s="34" t="s">
        <v>21</v>
      </c>
      <c r="B11" s="139" t="s">
        <v>22</v>
      </c>
      <c r="C11" s="139"/>
      <c r="D11" s="12"/>
      <c r="E11" s="48"/>
      <c r="F11" s="49"/>
      <c r="G11" s="50"/>
      <c r="H11" s="49"/>
      <c r="I11" s="50"/>
      <c r="J11" s="49"/>
      <c r="K11" s="50"/>
      <c r="L11" s="49"/>
      <c r="M11" s="50"/>
      <c r="N11" s="51"/>
      <c r="P11" s="28" t="str">
        <f t="shared" ref="P11:P75" si="0">IF(ISBLANK(B11),A11,B11)</f>
        <v>Strategy</v>
      </c>
    </row>
    <row r="12" spans="1:23" ht="21.3">
      <c r="A12" s="32" t="s">
        <v>23</v>
      </c>
      <c r="B12" s="110" t="s">
        <v>24</v>
      </c>
      <c r="C12" s="110"/>
      <c r="D12" s="18">
        <v>7.0000000000000007E-2</v>
      </c>
      <c r="E12" s="52"/>
      <c r="F12" s="53">
        <f>$D12*E12*100</f>
        <v>0</v>
      </c>
      <c r="G12" s="52"/>
      <c r="H12" s="53">
        <f>$D12*G12*100</f>
        <v>0</v>
      </c>
      <c r="I12" s="52"/>
      <c r="J12" s="53">
        <f>$D12*I12*100</f>
        <v>0</v>
      </c>
      <c r="K12" s="52"/>
      <c r="L12" s="53">
        <f>$D12*K12*100</f>
        <v>0</v>
      </c>
      <c r="M12" s="52"/>
      <c r="N12" s="54">
        <f>$D12*M12*100</f>
        <v>0</v>
      </c>
      <c r="P12" s="8" t="str">
        <f t="shared" si="0"/>
        <v>Interpretation of the objectives in the ToRs, critical examination of tasks</v>
      </c>
    </row>
    <row r="13" spans="1:23" ht="21.3">
      <c r="A13" s="33" t="s">
        <v>25</v>
      </c>
      <c r="B13" s="144" t="s">
        <v>26</v>
      </c>
      <c r="C13" s="144"/>
      <c r="D13" s="19">
        <v>0.05</v>
      </c>
      <c r="E13" s="55"/>
      <c r="F13" s="56">
        <f>$D13*E13*100</f>
        <v>0</v>
      </c>
      <c r="G13" s="55"/>
      <c r="H13" s="56">
        <f>$D13*G13*100</f>
        <v>0</v>
      </c>
      <c r="I13" s="55"/>
      <c r="J13" s="56">
        <f>$D13*I13*100</f>
        <v>0</v>
      </c>
      <c r="K13" s="55"/>
      <c r="L13" s="56">
        <f>$D13*K13*100</f>
        <v>0</v>
      </c>
      <c r="M13" s="55"/>
      <c r="N13" s="57">
        <f>$D13*M13*100</f>
        <v>0</v>
      </c>
      <c r="P13" s="8" t="str">
        <f t="shared" si="0"/>
        <v>Description and justification of the contractor's strategy for delivering the services put out to tender</v>
      </c>
    </row>
    <row r="14" spans="1:23" s="6" customFormat="1" ht="10.65">
      <c r="A14" s="94" t="s">
        <v>27</v>
      </c>
      <c r="B14" s="95"/>
      <c r="C14" s="95"/>
      <c r="D14" s="20">
        <f>SUM(D12:D13)</f>
        <v>0.12000000000000001</v>
      </c>
      <c r="E14" s="58"/>
      <c r="F14" s="59">
        <f>SUM(F12:F13)</f>
        <v>0</v>
      </c>
      <c r="G14" s="58"/>
      <c r="H14" s="59">
        <f>SUM(H12:H13)</f>
        <v>0</v>
      </c>
      <c r="I14" s="58"/>
      <c r="J14" s="59">
        <f>SUM(J12:J13)</f>
        <v>0</v>
      </c>
      <c r="K14" s="58"/>
      <c r="L14" s="59">
        <f>SUM(L12:L13)</f>
        <v>0</v>
      </c>
      <c r="M14" s="58"/>
      <c r="N14" s="60">
        <f>SUM(N12:N13)</f>
        <v>0</v>
      </c>
      <c r="P14" s="28" t="str">
        <f t="shared" si="0"/>
        <v>Interim total 1.1</v>
      </c>
    </row>
    <row r="15" spans="1:23" ht="10.65">
      <c r="A15" s="34" t="s">
        <v>28</v>
      </c>
      <c r="B15" s="139" t="s">
        <v>29</v>
      </c>
      <c r="C15" s="139"/>
      <c r="D15" s="12"/>
      <c r="E15" s="48"/>
      <c r="F15" s="61"/>
      <c r="G15" s="48"/>
      <c r="H15" s="61"/>
      <c r="I15" s="48"/>
      <c r="J15" s="61"/>
      <c r="K15" s="48"/>
      <c r="L15" s="61"/>
      <c r="M15" s="48"/>
      <c r="N15" s="62"/>
      <c r="P15" s="28" t="str">
        <f t="shared" si="0"/>
        <v>Cooperation</v>
      </c>
    </row>
    <row r="16" spans="1:23" ht="21.3">
      <c r="A16" s="32" t="s">
        <v>30</v>
      </c>
      <c r="B16" s="110" t="s">
        <v>31</v>
      </c>
      <c r="C16" s="110"/>
      <c r="D16" s="18">
        <v>0.02</v>
      </c>
      <c r="E16" s="52"/>
      <c r="F16" s="53">
        <f>$D16*E16*100</f>
        <v>0</v>
      </c>
      <c r="G16" s="52"/>
      <c r="H16" s="53">
        <f>$D16*G16*100</f>
        <v>0</v>
      </c>
      <c r="I16" s="52"/>
      <c r="J16" s="53">
        <f>$D16*I16*100</f>
        <v>0</v>
      </c>
      <c r="K16" s="52"/>
      <c r="L16" s="53">
        <f>$D16*K16*100</f>
        <v>0</v>
      </c>
      <c r="M16" s="52"/>
      <c r="N16" s="54">
        <f>$D16*M16*100</f>
        <v>0</v>
      </c>
      <c r="P16" s="8" t="str">
        <f t="shared" si="0"/>
        <v>Presentation and interaction between the relevant
actors in the contractor's area of responsibility</v>
      </c>
    </row>
    <row r="17" spans="1:16" ht="21.3">
      <c r="A17" s="32" t="s">
        <v>32</v>
      </c>
      <c r="B17" s="110" t="s">
        <v>33</v>
      </c>
      <c r="C17" s="110"/>
      <c r="D17" s="18">
        <v>0.02</v>
      </c>
      <c r="E17" s="52"/>
      <c r="F17" s="56">
        <f>$D17*E17*100</f>
        <v>0</v>
      </c>
      <c r="G17" s="52"/>
      <c r="H17" s="56">
        <f>$D17*G17*100</f>
        <v>0</v>
      </c>
      <c r="I17" s="52"/>
      <c r="J17" s="56">
        <f>$D17*I17*100</f>
        <v>0</v>
      </c>
      <c r="K17" s="52"/>
      <c r="L17" s="56">
        <f>$D17*K17*100</f>
        <v>0</v>
      </c>
      <c r="M17" s="52"/>
      <c r="N17" s="57">
        <f>$D17*M17*100</f>
        <v>0</v>
      </c>
      <c r="P17" s="8" t="str">
        <f t="shared" si="0"/>
        <v>Strategy for establishing cooperation and then cooperating with the relevant actors</v>
      </c>
    </row>
    <row r="18" spans="1:16" s="6" customFormat="1" ht="10.65">
      <c r="A18" s="94" t="s">
        <v>34</v>
      </c>
      <c r="B18" s="95"/>
      <c r="C18" s="95"/>
      <c r="D18" s="20">
        <f>SUM(D16:D17)</f>
        <v>0.04</v>
      </c>
      <c r="E18" s="58"/>
      <c r="F18" s="59">
        <f>SUM(F16:F17)</f>
        <v>0</v>
      </c>
      <c r="G18" s="58"/>
      <c r="H18" s="59">
        <f>SUM(H16:H17)</f>
        <v>0</v>
      </c>
      <c r="I18" s="58"/>
      <c r="J18" s="59">
        <f>SUM(J16:J17)</f>
        <v>0</v>
      </c>
      <c r="K18" s="58"/>
      <c r="L18" s="59">
        <f>SUM(L16:L17)</f>
        <v>0</v>
      </c>
      <c r="M18" s="58"/>
      <c r="N18" s="60">
        <f>SUM(N16:N17)</f>
        <v>0</v>
      </c>
      <c r="P18" s="28" t="str">
        <f t="shared" si="0"/>
        <v>Interim total 1.2</v>
      </c>
    </row>
    <row r="19" spans="1:16" ht="10.65">
      <c r="A19" s="34" t="s">
        <v>35</v>
      </c>
      <c r="B19" s="139" t="s">
        <v>36</v>
      </c>
      <c r="C19" s="139"/>
      <c r="D19" s="12"/>
      <c r="E19" s="48"/>
      <c r="F19" s="61"/>
      <c r="G19" s="48"/>
      <c r="H19" s="61"/>
      <c r="I19" s="48"/>
      <c r="J19" s="61"/>
      <c r="K19" s="48"/>
      <c r="L19" s="61"/>
      <c r="M19" s="48"/>
      <c r="N19" s="62"/>
      <c r="P19" s="28" t="str">
        <f t="shared" si="0"/>
        <v>Steering structure</v>
      </c>
    </row>
    <row r="20" spans="1:16" ht="21.3">
      <c r="A20" s="32" t="s">
        <v>37</v>
      </c>
      <c r="B20" s="110" t="s">
        <v>38</v>
      </c>
      <c r="C20" s="110"/>
      <c r="D20" s="18">
        <v>0.02</v>
      </c>
      <c r="E20" s="52"/>
      <c r="F20" s="53">
        <f>$D20*E20*100</f>
        <v>0</v>
      </c>
      <c r="G20" s="52"/>
      <c r="H20" s="53">
        <f>$D20*G20*100</f>
        <v>0</v>
      </c>
      <c r="I20" s="52"/>
      <c r="J20" s="53">
        <f>$D20*I20*100</f>
        <v>0</v>
      </c>
      <c r="K20" s="52"/>
      <c r="L20" s="53">
        <f>$D20*K20*100</f>
        <v>0</v>
      </c>
      <c r="M20" s="52"/>
      <c r="N20" s="54">
        <f>$D20*M20*100</f>
        <v>0</v>
      </c>
      <c r="P20" s="8" t="str">
        <f t="shared" si="0"/>
        <v>Approach and procedure for steering the measures with the project partners</v>
      </c>
    </row>
    <row r="21" spans="1:16" ht="21.3">
      <c r="A21" s="32" t="s">
        <v>39</v>
      </c>
      <c r="B21" s="110" t="s">
        <v>40</v>
      </c>
      <c r="C21" s="110"/>
      <c r="D21" s="18">
        <v>0.02</v>
      </c>
      <c r="E21" s="52"/>
      <c r="F21" s="56">
        <f>$D21*E21*100</f>
        <v>0</v>
      </c>
      <c r="G21" s="52"/>
      <c r="H21" s="56">
        <f>$D21*G21*100</f>
        <v>0</v>
      </c>
      <c r="I21" s="52"/>
      <c r="J21" s="56">
        <f>$D21*I21*100</f>
        <v>0</v>
      </c>
      <c r="K21" s="52"/>
      <c r="L21" s="56">
        <f>$D21*K21*100</f>
        <v>0</v>
      </c>
      <c r="M21" s="52"/>
      <c r="N21" s="57">
        <f>$D21*M21*100</f>
        <v>0</v>
      </c>
      <c r="P21" s="8" t="str">
        <f t="shared" si="0"/>
        <v>Description of contractor's contribution to results monitoring and the associated challenges</v>
      </c>
    </row>
    <row r="22" spans="1:16" s="6" customFormat="1" ht="10.65">
      <c r="A22" s="94" t="s">
        <v>41</v>
      </c>
      <c r="B22" s="95"/>
      <c r="C22" s="95"/>
      <c r="D22" s="20">
        <f>SUM(D20:D21)</f>
        <v>0.04</v>
      </c>
      <c r="E22" s="58"/>
      <c r="F22" s="59">
        <f>SUM(F20:F21)</f>
        <v>0</v>
      </c>
      <c r="G22" s="58"/>
      <c r="H22" s="59">
        <f>SUM(H20:H21)</f>
        <v>0</v>
      </c>
      <c r="I22" s="58"/>
      <c r="J22" s="59">
        <f>SUM(J20:J21)</f>
        <v>0</v>
      </c>
      <c r="K22" s="58"/>
      <c r="L22" s="59">
        <f>SUM(L20:L21)</f>
        <v>0</v>
      </c>
      <c r="M22" s="58"/>
      <c r="N22" s="60">
        <f>SUM(N20:N21)</f>
        <v>0</v>
      </c>
      <c r="P22" s="28" t="str">
        <f t="shared" si="0"/>
        <v>Interim total 1.3</v>
      </c>
    </row>
    <row r="23" spans="1:16" ht="10.65">
      <c r="A23" s="34" t="s">
        <v>42</v>
      </c>
      <c r="B23" s="139" t="s">
        <v>43</v>
      </c>
      <c r="C23" s="139"/>
      <c r="D23" s="12"/>
      <c r="E23" s="48"/>
      <c r="F23" s="61"/>
      <c r="G23" s="48"/>
      <c r="H23" s="61"/>
      <c r="I23" s="48"/>
      <c r="J23" s="61"/>
      <c r="K23" s="48"/>
      <c r="L23" s="61"/>
      <c r="M23" s="48"/>
      <c r="N23" s="62"/>
      <c r="P23" s="28" t="str">
        <f t="shared" si="0"/>
        <v>Processes</v>
      </c>
    </row>
    <row r="24" spans="1:16" ht="21.3">
      <c r="A24" s="32" t="s">
        <v>44</v>
      </c>
      <c r="B24" s="110" t="s">
        <v>45</v>
      </c>
      <c r="C24" s="110"/>
      <c r="D24" s="18">
        <v>0.04</v>
      </c>
      <c r="E24" s="52"/>
      <c r="F24" s="53">
        <f>$D24*E24*100</f>
        <v>0</v>
      </c>
      <c r="G24" s="52"/>
      <c r="H24" s="53">
        <f>$D24*G24*100</f>
        <v>0</v>
      </c>
      <c r="I24" s="52"/>
      <c r="J24" s="53">
        <f>$D24*I24*100</f>
        <v>0</v>
      </c>
      <c r="K24" s="52"/>
      <c r="L24" s="53">
        <f>$D24*K24*100</f>
        <v>0</v>
      </c>
      <c r="M24" s="52"/>
      <c r="N24" s="54">
        <f>$D24*M24*100</f>
        <v>0</v>
      </c>
      <c r="P24" s="8" t="str">
        <f t="shared" si="0"/>
        <v>Presentation and explanation of the implementation plan: work steps, milestones, schedule</v>
      </c>
    </row>
    <row r="25" spans="1:16" ht="20.5" customHeight="1">
      <c r="A25" s="32" t="s">
        <v>46</v>
      </c>
      <c r="B25" s="110" t="s">
        <v>47</v>
      </c>
      <c r="C25" s="110"/>
      <c r="D25" s="18">
        <v>0.02</v>
      </c>
      <c r="E25" s="52"/>
      <c r="F25" s="56">
        <f>$D25*E25*100</f>
        <v>0</v>
      </c>
      <c r="G25" s="52"/>
      <c r="H25" s="56">
        <f>$D25*G25*100</f>
        <v>0</v>
      </c>
      <c r="I25" s="52"/>
      <c r="J25" s="56">
        <f>$D25*I25*100</f>
        <v>0</v>
      </c>
      <c r="K25" s="52"/>
      <c r="L25" s="56">
        <f>$D25*K25*100</f>
        <v>0</v>
      </c>
      <c r="M25" s="52"/>
      <c r="N25" s="57">
        <f>$D25*M25*100</f>
        <v>0</v>
      </c>
      <c r="P25" s="8" t="str">
        <f t="shared" si="0"/>
        <v>Presentation and explanation of the integration of the partner contributions</v>
      </c>
    </row>
    <row r="26" spans="1:16" s="6" customFormat="1" ht="10.65">
      <c r="A26" s="94" t="s">
        <v>48</v>
      </c>
      <c r="B26" s="95"/>
      <c r="C26" s="95"/>
      <c r="D26" s="20">
        <f>SUM(D24:D25)</f>
        <v>0.06</v>
      </c>
      <c r="E26" s="58"/>
      <c r="F26" s="59">
        <f>SUM(F24:F25)</f>
        <v>0</v>
      </c>
      <c r="G26" s="58"/>
      <c r="H26" s="59">
        <f>SUM(H24:H25)</f>
        <v>0</v>
      </c>
      <c r="I26" s="58"/>
      <c r="J26" s="59">
        <f>SUM(J24:J25)</f>
        <v>0</v>
      </c>
      <c r="K26" s="58"/>
      <c r="L26" s="59">
        <f>SUM(L24:L25)</f>
        <v>0</v>
      </c>
      <c r="M26" s="58"/>
      <c r="N26" s="60">
        <f>SUM(N24:N25)</f>
        <v>0</v>
      </c>
      <c r="P26" s="28" t="str">
        <f t="shared" si="0"/>
        <v>Interim total 1.4</v>
      </c>
    </row>
    <row r="27" spans="1:16" ht="10.65">
      <c r="A27" s="34" t="s">
        <v>49</v>
      </c>
      <c r="B27" s="139" t="s">
        <v>50</v>
      </c>
      <c r="C27" s="139"/>
      <c r="D27" s="12"/>
      <c r="E27" s="48"/>
      <c r="F27" s="61"/>
      <c r="G27" s="48"/>
      <c r="H27" s="61"/>
      <c r="I27" s="48"/>
      <c r="J27" s="61"/>
      <c r="K27" s="48"/>
      <c r="L27" s="61"/>
      <c r="M27" s="48"/>
      <c r="N27" s="62"/>
      <c r="P27" s="28" t="str">
        <f t="shared" si="0"/>
        <v>Learning and innovation</v>
      </c>
    </row>
    <row r="28" spans="1:16" ht="20.5" customHeight="1">
      <c r="A28" s="32" t="s">
        <v>51</v>
      </c>
      <c r="B28" s="110" t="s">
        <v>52</v>
      </c>
      <c r="C28" s="110"/>
      <c r="D28" s="18">
        <v>0.01</v>
      </c>
      <c r="E28" s="52"/>
      <c r="F28" s="53">
        <f>$D28*E28*100</f>
        <v>0</v>
      </c>
      <c r="G28" s="52"/>
      <c r="H28" s="53">
        <f>$D28*G28*100</f>
        <v>0</v>
      </c>
      <c r="I28" s="52"/>
      <c r="J28" s="53">
        <f>$D28*I28*100</f>
        <v>0</v>
      </c>
      <c r="K28" s="52"/>
      <c r="L28" s="53">
        <f>$D28*K28*100</f>
        <v>0</v>
      </c>
      <c r="M28" s="52"/>
      <c r="N28" s="54">
        <f>$D28*M28*100</f>
        <v>0</v>
      </c>
      <c r="P28" s="8" t="str">
        <f t="shared" si="0"/>
        <v>Contractor's contribution to knowledge management at the partner and at GIZ</v>
      </c>
    </row>
    <row r="29" spans="1:16" ht="21.3">
      <c r="A29" s="32" t="s">
        <v>53</v>
      </c>
      <c r="B29" s="110" t="s">
        <v>54</v>
      </c>
      <c r="C29" s="110"/>
      <c r="D29" s="18">
        <v>0.02</v>
      </c>
      <c r="E29" s="52"/>
      <c r="F29" s="56">
        <f>$D29*E29*100</f>
        <v>0</v>
      </c>
      <c r="G29" s="52"/>
      <c r="H29" s="56">
        <f>$D29*G29*100</f>
        <v>0</v>
      </c>
      <c r="I29" s="52"/>
      <c r="J29" s="56">
        <f>$D29*I29*100</f>
        <v>0</v>
      </c>
      <c r="K29" s="52"/>
      <c r="L29" s="56">
        <f>$D29*K29*100</f>
        <v>0</v>
      </c>
      <c r="M29" s="52"/>
      <c r="N29" s="57">
        <f>$D29*M29*100</f>
        <v>0</v>
      </c>
      <c r="P29" s="8" t="str">
        <f t="shared" si="0"/>
        <v>Presentation and explanation of the measures undertaken by the contractor to promote scaling-up effects</v>
      </c>
    </row>
    <row r="30" spans="1:16" s="6" customFormat="1" ht="10.65">
      <c r="A30" s="94" t="s">
        <v>55</v>
      </c>
      <c r="B30" s="95"/>
      <c r="C30" s="95"/>
      <c r="D30" s="20">
        <f>SUM(D28:D29)</f>
        <v>0.03</v>
      </c>
      <c r="E30" s="58"/>
      <c r="F30" s="59">
        <f>SUM(F28:F29)</f>
        <v>0</v>
      </c>
      <c r="G30" s="58"/>
      <c r="H30" s="59">
        <f>SUM(H28:H29)</f>
        <v>0</v>
      </c>
      <c r="I30" s="58"/>
      <c r="J30" s="59">
        <f>SUM(J28:J29)</f>
        <v>0</v>
      </c>
      <c r="K30" s="58"/>
      <c r="L30" s="59">
        <f>SUM(L28:L29)</f>
        <v>0</v>
      </c>
      <c r="M30" s="58"/>
      <c r="N30" s="60">
        <f>SUM(N28:N29)</f>
        <v>0</v>
      </c>
      <c r="P30" s="28" t="str">
        <f t="shared" si="0"/>
        <v>Interim total 1.5</v>
      </c>
    </row>
    <row r="31" spans="1:16" ht="10.65">
      <c r="A31" s="34" t="s">
        <v>56</v>
      </c>
      <c r="B31" s="139" t="s">
        <v>57</v>
      </c>
      <c r="C31" s="139"/>
      <c r="D31" s="12"/>
      <c r="E31" s="48"/>
      <c r="F31" s="61"/>
      <c r="G31" s="48"/>
      <c r="H31" s="61"/>
      <c r="I31" s="48"/>
      <c r="J31" s="61"/>
      <c r="K31" s="48"/>
      <c r="L31" s="61"/>
      <c r="M31" s="48"/>
      <c r="N31" s="62"/>
      <c r="P31" s="28" t="str">
        <f t="shared" si="0"/>
        <v>Project management of the contractor</v>
      </c>
    </row>
    <row r="32" spans="1:16" ht="10.65">
      <c r="A32" s="32" t="s">
        <v>58</v>
      </c>
      <c r="B32" s="110" t="s">
        <v>59</v>
      </c>
      <c r="C32" s="110"/>
      <c r="D32" s="18">
        <v>0.03</v>
      </c>
      <c r="E32" s="52"/>
      <c r="F32" s="53">
        <f>$D32*E32*100</f>
        <v>0</v>
      </c>
      <c r="G32" s="52"/>
      <c r="H32" s="53">
        <f>$D32*G32*100</f>
        <v>0</v>
      </c>
      <c r="I32" s="52"/>
      <c r="J32" s="53">
        <f>$D32*I32*100</f>
        <v>0</v>
      </c>
      <c r="K32" s="52"/>
      <c r="L32" s="53">
        <f>$D32*K32*100</f>
        <v>0</v>
      </c>
      <c r="M32" s="52"/>
      <c r="N32" s="54">
        <f>$D32*M32*100</f>
        <v>0</v>
      </c>
      <c r="P32" s="8" t="str">
        <f t="shared" si="0"/>
        <v>Approach and procedure for coordination with/in GIZ project</v>
      </c>
    </row>
    <row r="33" spans="1:16" ht="21.3">
      <c r="A33" s="32" t="s">
        <v>60</v>
      </c>
      <c r="B33" s="145" t="s">
        <v>61</v>
      </c>
      <c r="C33" s="145"/>
      <c r="D33" s="18">
        <v>0.03</v>
      </c>
      <c r="E33" s="52"/>
      <c r="F33" s="53">
        <f>$D33*E33*100</f>
        <v>0</v>
      </c>
      <c r="G33" s="52"/>
      <c r="H33" s="53">
        <f>$D33*G33*100</f>
        <v>0</v>
      </c>
      <c r="I33" s="52"/>
      <c r="J33" s="53">
        <f>$D33*I33*100</f>
        <v>0</v>
      </c>
      <c r="K33" s="52"/>
      <c r="L33" s="53">
        <f>$D33*K33*100</f>
        <v>0</v>
      </c>
      <c r="M33" s="52"/>
      <c r="N33" s="54">
        <f>$D33*M33*100</f>
        <v>0</v>
      </c>
      <c r="P33" s="8" t="str">
        <f t="shared" si="0"/>
        <v>Personnel assignment plan (who, when, what work steps) incl. explanation and specification of expert months</v>
      </c>
    </row>
    <row r="34" spans="1:16" ht="21.3">
      <c r="A34" s="32" t="s">
        <v>62</v>
      </c>
      <c r="B34" s="145" t="s">
        <v>63</v>
      </c>
      <c r="C34" s="145"/>
      <c r="D34" s="18">
        <v>0.01</v>
      </c>
      <c r="E34" s="52"/>
      <c r="F34" s="56">
        <f>$D34*E34*100</f>
        <v>0</v>
      </c>
      <c r="G34" s="52"/>
      <c r="H34" s="56">
        <f>$D34*G34*100</f>
        <v>0</v>
      </c>
      <c r="I34" s="52"/>
      <c r="J34" s="56">
        <f>$D34*I34*100</f>
        <v>0</v>
      </c>
      <c r="K34" s="52"/>
      <c r="L34" s="56">
        <f>$D34*K34*100</f>
        <v>0</v>
      </c>
      <c r="M34" s="52"/>
      <c r="N34" s="57">
        <f>$D34*M34*100</f>
        <v>0</v>
      </c>
      <c r="P34" s="8" t="str">
        <f t="shared" si="0"/>
        <v>Contractor's backstopping strategy (incl. CVs of the technical and administrative backstopper)</v>
      </c>
    </row>
    <row r="35" spans="1:16" s="6" customFormat="1" ht="10.65">
      <c r="A35" s="94" t="s">
        <v>64</v>
      </c>
      <c r="B35" s="95"/>
      <c r="C35" s="95"/>
      <c r="D35" s="20">
        <f>SUM(D32:D34)</f>
        <v>6.9999999999999993E-2</v>
      </c>
      <c r="E35" s="58"/>
      <c r="F35" s="59">
        <f>SUM(F32:F34)</f>
        <v>0</v>
      </c>
      <c r="G35" s="58"/>
      <c r="H35" s="59">
        <f>SUM(H32:H34)</f>
        <v>0</v>
      </c>
      <c r="I35" s="58"/>
      <c r="J35" s="59">
        <f>SUM(J32:J34)</f>
        <v>0</v>
      </c>
      <c r="K35" s="58"/>
      <c r="L35" s="59">
        <f>SUM(L32:L34)</f>
        <v>0</v>
      </c>
      <c r="M35" s="58"/>
      <c r="N35" s="60">
        <f>SUM(N32:N34)</f>
        <v>0</v>
      </c>
      <c r="P35" s="28" t="str">
        <f t="shared" si="0"/>
        <v>Interim total 1.6</v>
      </c>
    </row>
    <row r="36" spans="1:16" s="6" customFormat="1" ht="10.65">
      <c r="A36" s="87" t="s">
        <v>65</v>
      </c>
      <c r="B36" s="150" t="s">
        <v>66</v>
      </c>
      <c r="C36" s="150"/>
      <c r="D36" s="18">
        <v>0.04</v>
      </c>
      <c r="E36" s="63"/>
      <c r="F36" s="82">
        <f>$D36*E36*100</f>
        <v>0</v>
      </c>
      <c r="G36" s="63"/>
      <c r="H36" s="82">
        <f>$D36*G36*100</f>
        <v>0</v>
      </c>
      <c r="I36" s="63"/>
      <c r="J36" s="82">
        <f>$D36*I36*100</f>
        <v>0</v>
      </c>
      <c r="K36" s="63"/>
      <c r="L36" s="82">
        <f>$D36*K36*100</f>
        <v>0</v>
      </c>
      <c r="M36" s="63"/>
      <c r="N36" s="83">
        <f>$D36*M36*100</f>
        <v>0</v>
      </c>
      <c r="P36" s="28"/>
    </row>
    <row r="37" spans="1:16" ht="10.65">
      <c r="A37" s="87" t="s">
        <v>67</v>
      </c>
      <c r="B37" s="150" t="s">
        <v>68</v>
      </c>
      <c r="C37" s="150"/>
      <c r="D37" s="81">
        <v>0</v>
      </c>
      <c r="E37" s="63"/>
      <c r="F37" s="82">
        <f>$D37*E37*100</f>
        <v>0</v>
      </c>
      <c r="G37" s="63"/>
      <c r="H37" s="82">
        <f>$D37*G37*100</f>
        <v>0</v>
      </c>
      <c r="I37" s="63"/>
      <c r="J37" s="82">
        <f>$D37*I37*100</f>
        <v>0</v>
      </c>
      <c r="K37" s="63"/>
      <c r="L37" s="82">
        <f>$D37*K37*100</f>
        <v>0</v>
      </c>
      <c r="M37" s="63"/>
      <c r="N37" s="83">
        <f>$D37*M37*100</f>
        <v>0</v>
      </c>
      <c r="P37" s="28" t="str">
        <f t="shared" si="0"/>
        <v>Further requirements</v>
      </c>
    </row>
    <row r="38" spans="1:16" ht="10.65">
      <c r="A38" s="107" t="s">
        <v>69</v>
      </c>
      <c r="B38" s="108"/>
      <c r="C38" s="108"/>
      <c r="D38" s="21">
        <f>D14+D18+D22+D26+D30+D35+D36+D37</f>
        <v>0.4</v>
      </c>
      <c r="E38" s="64"/>
      <c r="F38" s="65">
        <f>SUM(F14,F18,F22,F26,F30,F35,F36,F37)</f>
        <v>0</v>
      </c>
      <c r="G38" s="64"/>
      <c r="H38" s="65">
        <f>SUM(H14,H18,H22,H26,H30,H35,H36,H37)</f>
        <v>0</v>
      </c>
      <c r="I38" s="64"/>
      <c r="J38" s="65">
        <f>SUM(J14,J18,J22,J26,J30,J35,J36,J37)</f>
        <v>0</v>
      </c>
      <c r="K38" s="64"/>
      <c r="L38" s="65">
        <f>SUM(L14,L18,L22,L26,L30,L35,L36,L37)</f>
        <v>0</v>
      </c>
      <c r="M38" s="64"/>
      <c r="N38" s="65">
        <f>SUM(N14,N18,N22,N26,N30,N35,N36,N37)</f>
        <v>0</v>
      </c>
      <c r="P38" s="28" t="str">
        <f t="shared" si="0"/>
        <v>Total 1</v>
      </c>
    </row>
    <row r="39" spans="1:16" s="6" customFormat="1" ht="13.15">
      <c r="A39" s="88">
        <v>2</v>
      </c>
      <c r="B39" s="140" t="s">
        <v>71</v>
      </c>
      <c r="C39" s="140"/>
      <c r="D39" s="140"/>
      <c r="E39" s="140"/>
      <c r="F39" s="140"/>
      <c r="G39" s="140"/>
      <c r="H39" s="140"/>
      <c r="I39" s="140"/>
      <c r="J39" s="140"/>
      <c r="K39" s="140"/>
      <c r="L39" s="140"/>
      <c r="M39" s="140"/>
      <c r="N39" s="141"/>
      <c r="P39" s="28" t="str">
        <f t="shared" si="0"/>
        <v>Assessment of proposed staff</v>
      </c>
    </row>
    <row r="40" spans="1:16" ht="10.65">
      <c r="A40" s="34" t="s">
        <v>72</v>
      </c>
      <c r="B40" s="100" t="s">
        <v>209</v>
      </c>
      <c r="C40" s="100"/>
      <c r="D40" s="25"/>
      <c r="E40" s="67"/>
      <c r="F40" s="61"/>
      <c r="G40" s="67"/>
      <c r="H40" s="61"/>
      <c r="I40" s="67"/>
      <c r="J40" s="61"/>
      <c r="K40" s="67"/>
      <c r="L40" s="61"/>
      <c r="M40" s="67"/>
      <c r="N40" s="62"/>
      <c r="P40" s="28" t="str">
        <f t="shared" si="0"/>
        <v>Expert 1 (in accordance with ToR provisions/criteria)</v>
      </c>
    </row>
    <row r="41" spans="1:16" ht="10.65">
      <c r="A41" s="35" t="s">
        <v>73</v>
      </c>
      <c r="B41" s="105" t="s">
        <v>74</v>
      </c>
      <c r="C41" s="105"/>
      <c r="D41" s="18">
        <v>0.04</v>
      </c>
      <c r="E41" s="52"/>
      <c r="F41" s="53">
        <f t="shared" ref="F41:H47" si="1">$D41*E41*100</f>
        <v>0</v>
      </c>
      <c r="G41" s="52"/>
      <c r="H41" s="53">
        <f t="shared" si="1"/>
        <v>0</v>
      </c>
      <c r="I41" s="52"/>
      <c r="J41" s="53">
        <f t="shared" ref="J41:J47" si="2">$D41*I41*100</f>
        <v>0</v>
      </c>
      <c r="K41" s="52"/>
      <c r="L41" s="53">
        <f t="shared" ref="L41:L47" si="3">$D41*K41*100</f>
        <v>0</v>
      </c>
      <c r="M41" s="52"/>
      <c r="N41" s="54">
        <f t="shared" ref="N41:N47" si="4">$D41*M41*100</f>
        <v>0</v>
      </c>
      <c r="P41" s="8" t="str">
        <f t="shared" si="0"/>
        <v>- Qualifications</v>
      </c>
    </row>
    <row r="42" spans="1:16" ht="10.65">
      <c r="A42" s="35" t="s">
        <v>75</v>
      </c>
      <c r="B42" s="105" t="s">
        <v>76</v>
      </c>
      <c r="C42" s="105"/>
      <c r="D42" s="18">
        <v>0.02</v>
      </c>
      <c r="E42" s="52"/>
      <c r="F42" s="53">
        <f t="shared" si="1"/>
        <v>0</v>
      </c>
      <c r="G42" s="52"/>
      <c r="H42" s="53">
        <f t="shared" si="1"/>
        <v>0</v>
      </c>
      <c r="I42" s="52"/>
      <c r="J42" s="53">
        <f t="shared" si="2"/>
        <v>0</v>
      </c>
      <c r="K42" s="52"/>
      <c r="L42" s="53">
        <f t="shared" si="3"/>
        <v>0</v>
      </c>
      <c r="M42" s="52"/>
      <c r="N42" s="54">
        <f t="shared" si="4"/>
        <v>0</v>
      </c>
      <c r="P42" s="8" t="str">
        <f t="shared" si="0"/>
        <v>- Language</v>
      </c>
    </row>
    <row r="43" spans="1:16" ht="10.65">
      <c r="A43" s="32" t="s">
        <v>77</v>
      </c>
      <c r="B43" s="104" t="s">
        <v>78</v>
      </c>
      <c r="C43" s="105"/>
      <c r="D43" s="18">
        <v>0.04</v>
      </c>
      <c r="E43" s="52"/>
      <c r="F43" s="53">
        <f t="shared" si="1"/>
        <v>0</v>
      </c>
      <c r="G43" s="52"/>
      <c r="H43" s="53">
        <f t="shared" si="1"/>
        <v>0</v>
      </c>
      <c r="I43" s="52"/>
      <c r="J43" s="53">
        <f t="shared" si="2"/>
        <v>0</v>
      </c>
      <c r="K43" s="52"/>
      <c r="L43" s="53">
        <f t="shared" si="3"/>
        <v>0</v>
      </c>
      <c r="M43" s="52"/>
      <c r="N43" s="54">
        <f t="shared" si="4"/>
        <v>0</v>
      </c>
      <c r="P43" s="8" t="str">
        <f t="shared" si="0"/>
        <v>- General professional experience</v>
      </c>
    </row>
    <row r="44" spans="1:16" ht="10.65">
      <c r="A44" s="35" t="s">
        <v>79</v>
      </c>
      <c r="B44" s="104" t="s">
        <v>80</v>
      </c>
      <c r="C44" s="105"/>
      <c r="D44" s="18">
        <v>7.0000000000000007E-2</v>
      </c>
      <c r="E44" s="52"/>
      <c r="F44" s="53">
        <f t="shared" si="1"/>
        <v>0</v>
      </c>
      <c r="G44" s="52"/>
      <c r="H44" s="53">
        <f t="shared" si="1"/>
        <v>0</v>
      </c>
      <c r="I44" s="52"/>
      <c r="J44" s="53">
        <f t="shared" si="2"/>
        <v>0</v>
      </c>
      <c r="K44" s="52"/>
      <c r="L44" s="53">
        <f t="shared" si="3"/>
        <v>0</v>
      </c>
      <c r="M44" s="52"/>
      <c r="N44" s="54">
        <f t="shared" si="4"/>
        <v>0</v>
      </c>
      <c r="P44" s="8" t="str">
        <f t="shared" si="0"/>
        <v>- Specific professional experience</v>
      </c>
    </row>
    <row r="45" spans="1:16" ht="10.65">
      <c r="A45" s="35" t="s">
        <v>81</v>
      </c>
      <c r="B45" s="105" t="s">
        <v>82</v>
      </c>
      <c r="C45" s="106"/>
      <c r="D45" s="18">
        <v>0.05</v>
      </c>
      <c r="E45" s="52"/>
      <c r="F45" s="53">
        <f t="shared" si="1"/>
        <v>0</v>
      </c>
      <c r="G45" s="52"/>
      <c r="H45" s="53">
        <f t="shared" si="1"/>
        <v>0</v>
      </c>
      <c r="I45" s="52"/>
      <c r="J45" s="53">
        <f t="shared" si="2"/>
        <v>0</v>
      </c>
      <c r="K45" s="52"/>
      <c r="L45" s="53">
        <f t="shared" si="3"/>
        <v>0</v>
      </c>
      <c r="M45" s="52"/>
      <c r="N45" s="54">
        <f t="shared" si="4"/>
        <v>0</v>
      </c>
      <c r="P45" s="8" t="str">
        <f t="shared" si="0"/>
        <v>- Leadership/management experience</v>
      </c>
    </row>
    <row r="46" spans="1:16" ht="10.65">
      <c r="A46" s="35" t="s">
        <v>83</v>
      </c>
      <c r="B46" s="104" t="s">
        <v>84</v>
      </c>
      <c r="C46" s="106"/>
      <c r="D46" s="18">
        <v>0.02</v>
      </c>
      <c r="E46" s="52"/>
      <c r="F46" s="53">
        <f t="shared" si="1"/>
        <v>0</v>
      </c>
      <c r="G46" s="52"/>
      <c r="H46" s="53">
        <f t="shared" si="1"/>
        <v>0</v>
      </c>
      <c r="I46" s="52"/>
      <c r="J46" s="53">
        <f t="shared" si="2"/>
        <v>0</v>
      </c>
      <c r="K46" s="52"/>
      <c r="L46" s="53">
        <f t="shared" si="3"/>
        <v>0</v>
      </c>
      <c r="M46" s="52"/>
      <c r="N46" s="54">
        <f t="shared" si="4"/>
        <v>0</v>
      </c>
      <c r="P46" s="8" t="str">
        <f t="shared" si="0"/>
        <v>- Regional experience</v>
      </c>
    </row>
    <row r="47" spans="1:16" ht="10.65">
      <c r="A47" s="35" t="s">
        <v>85</v>
      </c>
      <c r="B47" s="106" t="s">
        <v>86</v>
      </c>
      <c r="C47" s="106"/>
      <c r="D47" s="18">
        <v>0.01</v>
      </c>
      <c r="E47" s="52"/>
      <c r="F47" s="53">
        <f t="shared" si="1"/>
        <v>0</v>
      </c>
      <c r="G47" s="52"/>
      <c r="H47" s="53">
        <f t="shared" si="1"/>
        <v>0</v>
      </c>
      <c r="I47" s="52"/>
      <c r="J47" s="53">
        <f t="shared" si="2"/>
        <v>0</v>
      </c>
      <c r="K47" s="52"/>
      <c r="L47" s="53">
        <f t="shared" si="3"/>
        <v>0</v>
      </c>
      <c r="M47" s="52"/>
      <c r="N47" s="54">
        <f t="shared" si="4"/>
        <v>0</v>
      </c>
      <c r="P47" s="8" t="str">
        <f t="shared" si="0"/>
        <v>- Development cooperation experience</v>
      </c>
    </row>
    <row r="48" spans="1:16" ht="10.65">
      <c r="A48" s="35" t="s">
        <v>87</v>
      </c>
      <c r="B48" s="105" t="s">
        <v>88</v>
      </c>
      <c r="C48" s="105"/>
      <c r="D48" s="22">
        <v>0</v>
      </c>
      <c r="E48" s="68"/>
      <c r="F48" s="56">
        <f>$D48*E48*100</f>
        <v>0</v>
      </c>
      <c r="G48" s="68"/>
      <c r="H48" s="56">
        <f>$D48*G48*100</f>
        <v>0</v>
      </c>
      <c r="I48" s="68"/>
      <c r="J48" s="56">
        <f>$D48*I48*100</f>
        <v>0</v>
      </c>
      <c r="K48" s="68"/>
      <c r="L48" s="56">
        <f>$D48*K48*100</f>
        <v>0</v>
      </c>
      <c r="M48" s="68"/>
      <c r="N48" s="57">
        <f>$D48*M48*100</f>
        <v>0</v>
      </c>
      <c r="P48" s="8" t="str">
        <f t="shared" si="0"/>
        <v>- Other</v>
      </c>
    </row>
    <row r="49" spans="1:16" s="6" customFormat="1" ht="10.65">
      <c r="A49" s="94" t="s">
        <v>89</v>
      </c>
      <c r="B49" s="95"/>
      <c r="C49" s="95"/>
      <c r="D49" s="20">
        <f>SUM(D41:D48)</f>
        <v>0.25</v>
      </c>
      <c r="E49" s="58"/>
      <c r="F49" s="59">
        <f>SUM(F41:F48)</f>
        <v>0</v>
      </c>
      <c r="G49" s="58"/>
      <c r="H49" s="59">
        <f>SUM(H41:H48)</f>
        <v>0</v>
      </c>
      <c r="I49" s="58"/>
      <c r="J49" s="59">
        <f>SUM(J41:J48)</f>
        <v>0</v>
      </c>
      <c r="K49" s="58"/>
      <c r="L49" s="59">
        <f>SUM(L41:L48)</f>
        <v>0</v>
      </c>
      <c r="M49" s="58"/>
      <c r="N49" s="60">
        <f>SUM(N41:N48)</f>
        <v>0</v>
      </c>
      <c r="P49" s="28" t="str">
        <f t="shared" si="0"/>
        <v>Interim total 2.1</v>
      </c>
    </row>
    <row r="50" spans="1:16" ht="10.65">
      <c r="A50" s="34" t="s">
        <v>90</v>
      </c>
      <c r="B50" s="100" t="s">
        <v>210</v>
      </c>
      <c r="C50" s="100"/>
      <c r="D50" s="25"/>
      <c r="E50" s="67"/>
      <c r="F50" s="61"/>
      <c r="G50" s="67"/>
      <c r="H50" s="61"/>
      <c r="I50" s="67"/>
      <c r="J50" s="61"/>
      <c r="K50" s="67"/>
      <c r="L50" s="61"/>
      <c r="M50" s="67"/>
      <c r="N50" s="62"/>
      <c r="P50" s="28" t="str">
        <f t="shared" si="0"/>
        <v>Expert 2 (in accordance with ToR provisions/criteria)</v>
      </c>
    </row>
    <row r="51" spans="1:16" ht="10.65">
      <c r="A51" s="35" t="s">
        <v>91</v>
      </c>
      <c r="B51" s="105" t="s">
        <v>74</v>
      </c>
      <c r="C51" s="105"/>
      <c r="D51" s="18">
        <v>0.04</v>
      </c>
      <c r="E51" s="52"/>
      <c r="F51" s="53">
        <f t="shared" ref="F51:H57" si="5">$D51*E51*100</f>
        <v>0</v>
      </c>
      <c r="G51" s="52"/>
      <c r="H51" s="53">
        <f t="shared" si="5"/>
        <v>0</v>
      </c>
      <c r="I51" s="52"/>
      <c r="J51" s="53">
        <f t="shared" ref="J51:J57" si="6">$D51*I51*100</f>
        <v>0</v>
      </c>
      <c r="K51" s="52"/>
      <c r="L51" s="53">
        <f t="shared" ref="L51:L57" si="7">$D51*K51*100</f>
        <v>0</v>
      </c>
      <c r="M51" s="52"/>
      <c r="N51" s="54">
        <f t="shared" ref="N51:N57" si="8">$D51*M51*100</f>
        <v>0</v>
      </c>
      <c r="P51" s="8" t="str">
        <f t="shared" si="0"/>
        <v>- Qualifications</v>
      </c>
    </row>
    <row r="52" spans="1:16" ht="10.65">
      <c r="A52" s="35" t="s">
        <v>92</v>
      </c>
      <c r="B52" s="105" t="s">
        <v>76</v>
      </c>
      <c r="C52" s="105"/>
      <c r="D52" s="18">
        <v>0.02</v>
      </c>
      <c r="E52" s="52"/>
      <c r="F52" s="53">
        <f t="shared" si="5"/>
        <v>0</v>
      </c>
      <c r="G52" s="52"/>
      <c r="H52" s="53">
        <f t="shared" si="5"/>
        <v>0</v>
      </c>
      <c r="I52" s="52"/>
      <c r="J52" s="53">
        <f t="shared" si="6"/>
        <v>0</v>
      </c>
      <c r="K52" s="52"/>
      <c r="L52" s="53">
        <f t="shared" si="7"/>
        <v>0</v>
      </c>
      <c r="M52" s="52"/>
      <c r="N52" s="54">
        <f t="shared" si="8"/>
        <v>0</v>
      </c>
      <c r="P52" s="8" t="str">
        <f t="shared" si="0"/>
        <v>- Language</v>
      </c>
    </row>
    <row r="53" spans="1:16" ht="10.65">
      <c r="A53" s="32" t="s">
        <v>93</v>
      </c>
      <c r="B53" s="104" t="s">
        <v>78</v>
      </c>
      <c r="C53" s="105"/>
      <c r="D53" s="22">
        <v>0.04</v>
      </c>
      <c r="E53" s="52"/>
      <c r="F53" s="53">
        <f t="shared" si="5"/>
        <v>0</v>
      </c>
      <c r="G53" s="52"/>
      <c r="H53" s="53">
        <f t="shared" si="5"/>
        <v>0</v>
      </c>
      <c r="I53" s="52"/>
      <c r="J53" s="53">
        <f t="shared" si="6"/>
        <v>0</v>
      </c>
      <c r="K53" s="52"/>
      <c r="L53" s="53">
        <f t="shared" si="7"/>
        <v>0</v>
      </c>
      <c r="M53" s="52"/>
      <c r="N53" s="54">
        <f t="shared" si="8"/>
        <v>0</v>
      </c>
      <c r="P53" s="8" t="str">
        <f t="shared" si="0"/>
        <v>- General professional experience</v>
      </c>
    </row>
    <row r="54" spans="1:16" ht="10.65">
      <c r="A54" s="35" t="s">
        <v>94</v>
      </c>
      <c r="B54" s="104" t="s">
        <v>80</v>
      </c>
      <c r="C54" s="105"/>
      <c r="D54" s="18">
        <v>7.0000000000000007E-2</v>
      </c>
      <c r="E54" s="52"/>
      <c r="F54" s="53">
        <f t="shared" si="5"/>
        <v>0</v>
      </c>
      <c r="G54" s="52"/>
      <c r="H54" s="53">
        <f t="shared" si="5"/>
        <v>0</v>
      </c>
      <c r="I54" s="52"/>
      <c r="J54" s="53">
        <f t="shared" si="6"/>
        <v>0</v>
      </c>
      <c r="K54" s="52"/>
      <c r="L54" s="53">
        <f t="shared" si="7"/>
        <v>0</v>
      </c>
      <c r="M54" s="52"/>
      <c r="N54" s="54">
        <f t="shared" si="8"/>
        <v>0</v>
      </c>
      <c r="P54" s="8" t="str">
        <f t="shared" si="0"/>
        <v>- Specific professional experience</v>
      </c>
    </row>
    <row r="55" spans="1:16" ht="10.65">
      <c r="A55" s="35" t="s">
        <v>95</v>
      </c>
      <c r="B55" s="105" t="s">
        <v>82</v>
      </c>
      <c r="C55" s="106"/>
      <c r="D55" s="18">
        <v>0.01</v>
      </c>
      <c r="E55" s="52"/>
      <c r="F55" s="53">
        <f t="shared" si="5"/>
        <v>0</v>
      </c>
      <c r="G55" s="52"/>
      <c r="H55" s="53">
        <f t="shared" si="5"/>
        <v>0</v>
      </c>
      <c r="I55" s="52"/>
      <c r="J55" s="53">
        <f t="shared" si="6"/>
        <v>0</v>
      </c>
      <c r="K55" s="52"/>
      <c r="L55" s="53">
        <f t="shared" si="7"/>
        <v>0</v>
      </c>
      <c r="M55" s="52"/>
      <c r="N55" s="54">
        <f t="shared" si="8"/>
        <v>0</v>
      </c>
      <c r="P55" s="8" t="str">
        <f t="shared" si="0"/>
        <v>- Leadership/management experience</v>
      </c>
    </row>
    <row r="56" spans="1:16" ht="10.65">
      <c r="A56" s="35" t="s">
        <v>96</v>
      </c>
      <c r="B56" s="104" t="s">
        <v>84</v>
      </c>
      <c r="C56" s="106"/>
      <c r="D56" s="18">
        <v>0.02</v>
      </c>
      <c r="E56" s="52"/>
      <c r="F56" s="53">
        <f t="shared" si="5"/>
        <v>0</v>
      </c>
      <c r="G56" s="52"/>
      <c r="H56" s="53">
        <f t="shared" si="5"/>
        <v>0</v>
      </c>
      <c r="I56" s="52"/>
      <c r="J56" s="53">
        <f t="shared" si="6"/>
        <v>0</v>
      </c>
      <c r="K56" s="52"/>
      <c r="L56" s="53">
        <f t="shared" si="7"/>
        <v>0</v>
      </c>
      <c r="M56" s="52"/>
      <c r="N56" s="54">
        <f t="shared" si="8"/>
        <v>0</v>
      </c>
      <c r="P56" s="8" t="str">
        <f t="shared" si="0"/>
        <v>- Regional experience</v>
      </c>
    </row>
    <row r="57" spans="1:16" ht="10.65">
      <c r="A57" s="35" t="s">
        <v>97</v>
      </c>
      <c r="B57" s="106" t="s">
        <v>86</v>
      </c>
      <c r="C57" s="106"/>
      <c r="D57" s="18">
        <v>0</v>
      </c>
      <c r="E57" s="52"/>
      <c r="F57" s="53">
        <f t="shared" si="5"/>
        <v>0</v>
      </c>
      <c r="G57" s="52"/>
      <c r="H57" s="53">
        <f t="shared" si="5"/>
        <v>0</v>
      </c>
      <c r="I57" s="52"/>
      <c r="J57" s="53">
        <f t="shared" si="6"/>
        <v>0</v>
      </c>
      <c r="K57" s="52"/>
      <c r="L57" s="53">
        <f t="shared" si="7"/>
        <v>0</v>
      </c>
      <c r="M57" s="52"/>
      <c r="N57" s="54">
        <f t="shared" si="8"/>
        <v>0</v>
      </c>
      <c r="P57" s="8" t="str">
        <f t="shared" si="0"/>
        <v>- Development cooperation experience</v>
      </c>
    </row>
    <row r="58" spans="1:16" ht="10.65">
      <c r="A58" s="35" t="s">
        <v>98</v>
      </c>
      <c r="B58" s="105" t="s">
        <v>88</v>
      </c>
      <c r="C58" s="105"/>
      <c r="D58" s="22">
        <v>0</v>
      </c>
      <c r="E58" s="68"/>
      <c r="F58" s="56">
        <f>$D58*E58*100</f>
        <v>0</v>
      </c>
      <c r="G58" s="68"/>
      <c r="H58" s="56">
        <f>$D58*G58*100</f>
        <v>0</v>
      </c>
      <c r="I58" s="68"/>
      <c r="J58" s="56">
        <f>$D58*I58*100</f>
        <v>0</v>
      </c>
      <c r="K58" s="68"/>
      <c r="L58" s="56">
        <f>$D58*K58*100</f>
        <v>0</v>
      </c>
      <c r="M58" s="68"/>
      <c r="N58" s="57">
        <f>$D58*M58*100</f>
        <v>0</v>
      </c>
      <c r="P58" s="8" t="str">
        <f t="shared" si="0"/>
        <v>- Other</v>
      </c>
    </row>
    <row r="59" spans="1:16" ht="10.65" outlineLevel="1">
      <c r="A59" s="94" t="s">
        <v>99</v>
      </c>
      <c r="B59" s="95"/>
      <c r="C59" s="95"/>
      <c r="D59" s="20">
        <f>SUM(D51:D58)</f>
        <v>0.2</v>
      </c>
      <c r="E59" s="58"/>
      <c r="F59" s="59">
        <f>SUM(F51:F58)</f>
        <v>0</v>
      </c>
      <c r="G59" s="58"/>
      <c r="H59" s="59">
        <f>SUM(H51:H58)</f>
        <v>0</v>
      </c>
      <c r="I59" s="58"/>
      <c r="J59" s="59">
        <f>SUM(J51:J58)</f>
        <v>0</v>
      </c>
      <c r="K59" s="58"/>
      <c r="L59" s="59">
        <f>SUM(L51:L58)</f>
        <v>0</v>
      </c>
      <c r="M59" s="58"/>
      <c r="N59" s="60">
        <f>SUM(N51:N58)</f>
        <v>0</v>
      </c>
      <c r="P59" s="28" t="str">
        <f t="shared" si="0"/>
        <v>Interim total 2.2</v>
      </c>
    </row>
    <row r="60" spans="1:16" ht="10.65">
      <c r="A60" s="34" t="s">
        <v>100</v>
      </c>
      <c r="B60" s="100" t="s">
        <v>211</v>
      </c>
      <c r="C60" s="100"/>
      <c r="D60" s="25"/>
      <c r="E60" s="67"/>
      <c r="F60" s="61"/>
      <c r="G60" s="67"/>
      <c r="H60" s="61"/>
      <c r="I60" s="67"/>
      <c r="J60" s="61"/>
      <c r="K60" s="67"/>
      <c r="L60" s="61"/>
      <c r="M60" s="67"/>
      <c r="N60" s="62"/>
      <c r="P60" s="28" t="str">
        <f t="shared" si="0"/>
        <v xml:space="preserve"> Expert 3 (in accordance with ToR provisions/criteria)</v>
      </c>
    </row>
    <row r="61" spans="1:16" ht="10.65">
      <c r="A61" s="35" t="s">
        <v>101</v>
      </c>
      <c r="B61" s="105" t="s">
        <v>74</v>
      </c>
      <c r="C61" s="105"/>
      <c r="D61" s="18">
        <v>0.04</v>
      </c>
      <c r="E61" s="52"/>
      <c r="F61" s="53">
        <f t="shared" ref="F61:H67" si="9">$D61*E61*100</f>
        <v>0</v>
      </c>
      <c r="G61" s="52"/>
      <c r="H61" s="53">
        <f t="shared" si="9"/>
        <v>0</v>
      </c>
      <c r="I61" s="52"/>
      <c r="J61" s="53">
        <f t="shared" ref="J61:J67" si="10">$D61*I61*100</f>
        <v>0</v>
      </c>
      <c r="K61" s="52"/>
      <c r="L61" s="53">
        <f t="shared" ref="L61:L67" si="11">$D61*K61*100</f>
        <v>0</v>
      </c>
      <c r="M61" s="52"/>
      <c r="N61" s="54">
        <f t="shared" ref="N61:N67" si="12">$D61*M61*100</f>
        <v>0</v>
      </c>
      <c r="P61" s="8" t="str">
        <f t="shared" si="0"/>
        <v>- Qualifications</v>
      </c>
    </row>
    <row r="62" spans="1:16" ht="10.65">
      <c r="A62" s="35" t="s">
        <v>102</v>
      </c>
      <c r="B62" s="105" t="s">
        <v>76</v>
      </c>
      <c r="C62" s="105"/>
      <c r="D62" s="18">
        <v>0.02</v>
      </c>
      <c r="E62" s="52"/>
      <c r="F62" s="53">
        <f t="shared" si="9"/>
        <v>0</v>
      </c>
      <c r="G62" s="52"/>
      <c r="H62" s="53">
        <f t="shared" si="9"/>
        <v>0</v>
      </c>
      <c r="I62" s="52"/>
      <c r="J62" s="53">
        <f t="shared" si="10"/>
        <v>0</v>
      </c>
      <c r="K62" s="52"/>
      <c r="L62" s="53">
        <f t="shared" si="11"/>
        <v>0</v>
      </c>
      <c r="M62" s="52"/>
      <c r="N62" s="54">
        <f t="shared" si="12"/>
        <v>0</v>
      </c>
      <c r="P62" s="8" t="str">
        <f t="shared" si="0"/>
        <v>- Language</v>
      </c>
    </row>
    <row r="63" spans="1:16" ht="10.65">
      <c r="A63" s="32" t="s">
        <v>103</v>
      </c>
      <c r="B63" s="104" t="s">
        <v>78</v>
      </c>
      <c r="C63" s="105"/>
      <c r="D63" s="22">
        <v>0.04</v>
      </c>
      <c r="E63" s="52"/>
      <c r="F63" s="53">
        <f t="shared" si="9"/>
        <v>0</v>
      </c>
      <c r="G63" s="52"/>
      <c r="H63" s="53">
        <f t="shared" si="9"/>
        <v>0</v>
      </c>
      <c r="I63" s="52"/>
      <c r="J63" s="53">
        <f t="shared" si="10"/>
        <v>0</v>
      </c>
      <c r="K63" s="52"/>
      <c r="L63" s="53">
        <f t="shared" si="11"/>
        <v>0</v>
      </c>
      <c r="M63" s="52"/>
      <c r="N63" s="54">
        <f t="shared" si="12"/>
        <v>0</v>
      </c>
      <c r="P63" s="8" t="str">
        <f t="shared" si="0"/>
        <v>- General professional experience</v>
      </c>
    </row>
    <row r="64" spans="1:16" ht="10.65">
      <c r="A64" s="35" t="s">
        <v>104</v>
      </c>
      <c r="B64" s="104" t="s">
        <v>80</v>
      </c>
      <c r="C64" s="105"/>
      <c r="D64" s="18">
        <v>0.05</v>
      </c>
      <c r="E64" s="52"/>
      <c r="F64" s="53">
        <f t="shared" si="9"/>
        <v>0</v>
      </c>
      <c r="G64" s="52"/>
      <c r="H64" s="53">
        <f t="shared" si="9"/>
        <v>0</v>
      </c>
      <c r="I64" s="52"/>
      <c r="J64" s="53">
        <f t="shared" si="10"/>
        <v>0</v>
      </c>
      <c r="K64" s="52"/>
      <c r="L64" s="53">
        <f t="shared" si="11"/>
        <v>0</v>
      </c>
      <c r="M64" s="52"/>
      <c r="N64" s="54">
        <f t="shared" si="12"/>
        <v>0</v>
      </c>
      <c r="P64" s="8" t="str">
        <f t="shared" si="0"/>
        <v>- Specific professional experience</v>
      </c>
    </row>
    <row r="65" spans="1:16" ht="10.65">
      <c r="A65" s="35" t="s">
        <v>105</v>
      </c>
      <c r="B65" s="105" t="s">
        <v>82</v>
      </c>
      <c r="C65" s="106"/>
      <c r="D65" s="18">
        <v>0</v>
      </c>
      <c r="E65" s="52"/>
      <c r="F65" s="53">
        <f t="shared" si="9"/>
        <v>0</v>
      </c>
      <c r="G65" s="52"/>
      <c r="H65" s="53">
        <f t="shared" si="9"/>
        <v>0</v>
      </c>
      <c r="I65" s="52"/>
      <c r="J65" s="53">
        <f t="shared" si="10"/>
        <v>0</v>
      </c>
      <c r="K65" s="52"/>
      <c r="L65" s="53">
        <f t="shared" si="11"/>
        <v>0</v>
      </c>
      <c r="M65" s="52"/>
      <c r="N65" s="54">
        <f t="shared" si="12"/>
        <v>0</v>
      </c>
      <c r="P65" s="8" t="str">
        <f t="shared" si="0"/>
        <v>- Leadership/management experience</v>
      </c>
    </row>
    <row r="66" spans="1:16" ht="10.65">
      <c r="A66" s="35" t="s">
        <v>106</v>
      </c>
      <c r="B66" s="104" t="s">
        <v>84</v>
      </c>
      <c r="C66" s="106"/>
      <c r="D66" s="18">
        <v>0</v>
      </c>
      <c r="E66" s="52"/>
      <c r="F66" s="53">
        <f t="shared" si="9"/>
        <v>0</v>
      </c>
      <c r="G66" s="52"/>
      <c r="H66" s="53">
        <f t="shared" si="9"/>
        <v>0</v>
      </c>
      <c r="I66" s="52"/>
      <c r="J66" s="53">
        <f t="shared" si="10"/>
        <v>0</v>
      </c>
      <c r="K66" s="52"/>
      <c r="L66" s="53">
        <f t="shared" si="11"/>
        <v>0</v>
      </c>
      <c r="M66" s="52"/>
      <c r="N66" s="54">
        <f t="shared" si="12"/>
        <v>0</v>
      </c>
      <c r="P66" s="8" t="str">
        <f t="shared" si="0"/>
        <v>- Regional experience</v>
      </c>
    </row>
    <row r="67" spans="1:16" ht="10.65">
      <c r="A67" s="35" t="s">
        <v>107</v>
      </c>
      <c r="B67" s="106" t="s">
        <v>86</v>
      </c>
      <c r="C67" s="106"/>
      <c r="D67" s="18">
        <v>0</v>
      </c>
      <c r="E67" s="52"/>
      <c r="F67" s="53">
        <f t="shared" si="9"/>
        <v>0</v>
      </c>
      <c r="G67" s="52"/>
      <c r="H67" s="53">
        <f t="shared" si="9"/>
        <v>0</v>
      </c>
      <c r="I67" s="52"/>
      <c r="J67" s="53">
        <f t="shared" si="10"/>
        <v>0</v>
      </c>
      <c r="K67" s="52"/>
      <c r="L67" s="53">
        <f t="shared" si="11"/>
        <v>0</v>
      </c>
      <c r="M67" s="52"/>
      <c r="N67" s="54">
        <f t="shared" si="12"/>
        <v>0</v>
      </c>
      <c r="P67" s="8" t="str">
        <f t="shared" si="0"/>
        <v>- Development cooperation experience</v>
      </c>
    </row>
    <row r="68" spans="1:16" ht="10.65">
      <c r="A68" s="35" t="s">
        <v>108</v>
      </c>
      <c r="B68" s="105" t="s">
        <v>88</v>
      </c>
      <c r="C68" s="105"/>
      <c r="D68" s="22">
        <v>0</v>
      </c>
      <c r="E68" s="68"/>
      <c r="F68" s="56">
        <f>$D68*E68*100</f>
        <v>0</v>
      </c>
      <c r="G68" s="68"/>
      <c r="H68" s="56">
        <f>$D68*G68*100</f>
        <v>0</v>
      </c>
      <c r="I68" s="68"/>
      <c r="J68" s="56">
        <f>$D68*I68*100</f>
        <v>0</v>
      </c>
      <c r="K68" s="68"/>
      <c r="L68" s="56">
        <f>$D68*K68*100</f>
        <v>0</v>
      </c>
      <c r="M68" s="68"/>
      <c r="N68" s="57">
        <f>$D68*M68*100</f>
        <v>0</v>
      </c>
      <c r="P68" s="8" t="str">
        <f t="shared" si="0"/>
        <v>- Other</v>
      </c>
    </row>
    <row r="69" spans="1:16" ht="10.65" outlineLevel="1">
      <c r="A69" s="94" t="s">
        <v>109</v>
      </c>
      <c r="B69" s="95"/>
      <c r="C69" s="95"/>
      <c r="D69" s="20">
        <f>SUM(D61:D68)</f>
        <v>0.15000000000000002</v>
      </c>
      <c r="E69" s="58"/>
      <c r="F69" s="59">
        <f>SUM(F61:F68)</f>
        <v>0</v>
      </c>
      <c r="G69" s="58"/>
      <c r="H69" s="59">
        <f>SUM(H61:H68)</f>
        <v>0</v>
      </c>
      <c r="I69" s="58"/>
      <c r="J69" s="59">
        <f>SUM(J61:J68)</f>
        <v>0</v>
      </c>
      <c r="K69" s="58"/>
      <c r="L69" s="59">
        <f>SUM(L61:L68)</f>
        <v>0</v>
      </c>
      <c r="M69" s="58"/>
      <c r="N69" s="60">
        <f>SUM(N61:N68)</f>
        <v>0</v>
      </c>
      <c r="P69" s="28" t="str">
        <f t="shared" si="0"/>
        <v>Interim total 2.3</v>
      </c>
    </row>
    <row r="70" spans="1:16" ht="10.65">
      <c r="A70" s="34" t="s">
        <v>110</v>
      </c>
      <c r="B70" s="100" t="s">
        <v>212</v>
      </c>
      <c r="C70" s="100"/>
      <c r="D70" s="25"/>
      <c r="E70" s="67"/>
      <c r="F70" s="61"/>
      <c r="G70" s="67"/>
      <c r="H70" s="61"/>
      <c r="I70" s="67"/>
      <c r="J70" s="61"/>
      <c r="K70" s="67"/>
      <c r="L70" s="61"/>
      <c r="M70" s="67"/>
      <c r="N70" s="62"/>
      <c r="P70" s="28" t="str">
        <f t="shared" si="0"/>
        <v>Expert 4 (in accordance with ToR provisions/criteria)</v>
      </c>
    </row>
    <row r="71" spans="1:16" ht="10.65">
      <c r="A71" s="35" t="s">
        <v>111</v>
      </c>
      <c r="B71" s="105" t="s">
        <v>74</v>
      </c>
      <c r="C71" s="105"/>
      <c r="D71" s="18">
        <v>0</v>
      </c>
      <c r="E71" s="52"/>
      <c r="F71" s="53">
        <f t="shared" ref="F71:H77" si="13">$D71*E71*100</f>
        <v>0</v>
      </c>
      <c r="G71" s="52"/>
      <c r="H71" s="53">
        <f t="shared" si="13"/>
        <v>0</v>
      </c>
      <c r="I71" s="52"/>
      <c r="J71" s="53">
        <f t="shared" ref="J71:J77" si="14">$D71*I71*100</f>
        <v>0</v>
      </c>
      <c r="K71" s="52"/>
      <c r="L71" s="53">
        <f t="shared" ref="L71:L77" si="15">$D71*K71*100</f>
        <v>0</v>
      </c>
      <c r="M71" s="52"/>
      <c r="N71" s="54">
        <f t="shared" ref="N71:N77" si="16">$D71*M71*100</f>
        <v>0</v>
      </c>
      <c r="P71" s="8" t="str">
        <f t="shared" si="0"/>
        <v>- Qualifications</v>
      </c>
    </row>
    <row r="72" spans="1:16" ht="10.65">
      <c r="A72" s="35" t="s">
        <v>112</v>
      </c>
      <c r="B72" s="105" t="s">
        <v>76</v>
      </c>
      <c r="C72" s="105"/>
      <c r="D72" s="18">
        <v>0</v>
      </c>
      <c r="E72" s="52"/>
      <c r="F72" s="53">
        <f t="shared" si="13"/>
        <v>0</v>
      </c>
      <c r="G72" s="52"/>
      <c r="H72" s="53">
        <f t="shared" si="13"/>
        <v>0</v>
      </c>
      <c r="I72" s="52"/>
      <c r="J72" s="53">
        <f t="shared" si="14"/>
        <v>0</v>
      </c>
      <c r="K72" s="52"/>
      <c r="L72" s="53">
        <f t="shared" si="15"/>
        <v>0</v>
      </c>
      <c r="M72" s="52"/>
      <c r="N72" s="54">
        <f t="shared" si="16"/>
        <v>0</v>
      </c>
      <c r="P72" s="8" t="str">
        <f t="shared" si="0"/>
        <v>- Language</v>
      </c>
    </row>
    <row r="73" spans="1:16" ht="10.65">
      <c r="A73" s="35" t="s">
        <v>113</v>
      </c>
      <c r="B73" s="104" t="s">
        <v>78</v>
      </c>
      <c r="C73" s="105"/>
      <c r="D73" s="22">
        <v>0</v>
      </c>
      <c r="E73" s="52"/>
      <c r="F73" s="53">
        <f t="shared" si="13"/>
        <v>0</v>
      </c>
      <c r="G73" s="52"/>
      <c r="H73" s="53">
        <f t="shared" si="13"/>
        <v>0</v>
      </c>
      <c r="I73" s="52"/>
      <c r="J73" s="53">
        <f t="shared" si="14"/>
        <v>0</v>
      </c>
      <c r="K73" s="52"/>
      <c r="L73" s="53">
        <f t="shared" si="15"/>
        <v>0</v>
      </c>
      <c r="M73" s="52"/>
      <c r="N73" s="54">
        <f t="shared" si="16"/>
        <v>0</v>
      </c>
      <c r="P73" s="8" t="str">
        <f t="shared" si="0"/>
        <v>- General professional experience</v>
      </c>
    </row>
    <row r="74" spans="1:16" ht="10.65">
      <c r="A74" s="35" t="s">
        <v>114</v>
      </c>
      <c r="B74" s="104" t="s">
        <v>80</v>
      </c>
      <c r="C74" s="105"/>
      <c r="D74" s="18">
        <v>0</v>
      </c>
      <c r="E74" s="52"/>
      <c r="F74" s="53">
        <f t="shared" si="13"/>
        <v>0</v>
      </c>
      <c r="G74" s="52"/>
      <c r="H74" s="53">
        <f t="shared" si="13"/>
        <v>0</v>
      </c>
      <c r="I74" s="52"/>
      <c r="J74" s="53">
        <f t="shared" si="14"/>
        <v>0</v>
      </c>
      <c r="K74" s="52"/>
      <c r="L74" s="53">
        <f t="shared" si="15"/>
        <v>0</v>
      </c>
      <c r="M74" s="52"/>
      <c r="N74" s="54">
        <f t="shared" si="16"/>
        <v>0</v>
      </c>
      <c r="P74" s="8" t="str">
        <f t="shared" si="0"/>
        <v>- Specific professional experience</v>
      </c>
    </row>
    <row r="75" spans="1:16" ht="10.65">
      <c r="A75" s="35" t="s">
        <v>115</v>
      </c>
      <c r="B75" s="105" t="s">
        <v>82</v>
      </c>
      <c r="C75" s="106"/>
      <c r="D75" s="18">
        <v>0</v>
      </c>
      <c r="E75" s="52"/>
      <c r="F75" s="53">
        <f t="shared" si="13"/>
        <v>0</v>
      </c>
      <c r="G75" s="52"/>
      <c r="H75" s="53">
        <f t="shared" si="13"/>
        <v>0</v>
      </c>
      <c r="I75" s="52"/>
      <c r="J75" s="53">
        <f t="shared" si="14"/>
        <v>0</v>
      </c>
      <c r="K75" s="52"/>
      <c r="L75" s="53">
        <f t="shared" si="15"/>
        <v>0</v>
      </c>
      <c r="M75" s="52"/>
      <c r="N75" s="54">
        <f t="shared" si="16"/>
        <v>0</v>
      </c>
      <c r="P75" s="8" t="str">
        <f t="shared" si="0"/>
        <v>- Leadership/management experience</v>
      </c>
    </row>
    <row r="76" spans="1:16" ht="10.65">
      <c r="A76" s="35" t="s">
        <v>116</v>
      </c>
      <c r="B76" s="104" t="s">
        <v>84</v>
      </c>
      <c r="C76" s="106"/>
      <c r="D76" s="18">
        <v>0</v>
      </c>
      <c r="E76" s="52"/>
      <c r="F76" s="53">
        <f t="shared" si="13"/>
        <v>0</v>
      </c>
      <c r="G76" s="52"/>
      <c r="H76" s="53">
        <f t="shared" si="13"/>
        <v>0</v>
      </c>
      <c r="I76" s="52"/>
      <c r="J76" s="53">
        <f t="shared" si="14"/>
        <v>0</v>
      </c>
      <c r="K76" s="52"/>
      <c r="L76" s="53">
        <f t="shared" si="15"/>
        <v>0</v>
      </c>
      <c r="M76" s="52"/>
      <c r="N76" s="54">
        <f t="shared" si="16"/>
        <v>0</v>
      </c>
      <c r="P76" s="8" t="str">
        <f t="shared" ref="P76:P148" si="17">IF(ISBLANK(B76),A76,B76)</f>
        <v>- Regional experience</v>
      </c>
    </row>
    <row r="77" spans="1:16" ht="10.65">
      <c r="A77" s="35" t="s">
        <v>117</v>
      </c>
      <c r="B77" s="106" t="s">
        <v>86</v>
      </c>
      <c r="C77" s="106"/>
      <c r="D77" s="18">
        <v>0</v>
      </c>
      <c r="E77" s="52"/>
      <c r="F77" s="53">
        <f t="shared" si="13"/>
        <v>0</v>
      </c>
      <c r="G77" s="52"/>
      <c r="H77" s="53">
        <f t="shared" si="13"/>
        <v>0</v>
      </c>
      <c r="I77" s="52"/>
      <c r="J77" s="53">
        <f t="shared" si="14"/>
        <v>0</v>
      </c>
      <c r="K77" s="52"/>
      <c r="L77" s="53">
        <f t="shared" si="15"/>
        <v>0</v>
      </c>
      <c r="M77" s="52"/>
      <c r="N77" s="54">
        <f t="shared" si="16"/>
        <v>0</v>
      </c>
      <c r="P77" s="8" t="str">
        <f t="shared" si="17"/>
        <v>- Development cooperation experience</v>
      </c>
    </row>
    <row r="78" spans="1:16" ht="10.65">
      <c r="A78" s="35" t="s">
        <v>118</v>
      </c>
      <c r="B78" s="105" t="s">
        <v>88</v>
      </c>
      <c r="C78" s="105"/>
      <c r="D78" s="22">
        <v>0</v>
      </c>
      <c r="E78" s="68"/>
      <c r="F78" s="56">
        <f>$D78*E78*100</f>
        <v>0</v>
      </c>
      <c r="G78" s="68"/>
      <c r="H78" s="56">
        <f>$D78*G78*100</f>
        <v>0</v>
      </c>
      <c r="I78" s="68"/>
      <c r="J78" s="56">
        <f>$D78*I78*100</f>
        <v>0</v>
      </c>
      <c r="K78" s="68"/>
      <c r="L78" s="56">
        <f>$D78*K78*100</f>
        <v>0</v>
      </c>
      <c r="M78" s="68"/>
      <c r="N78" s="57">
        <f>$D78*M78*100</f>
        <v>0</v>
      </c>
      <c r="P78" s="8" t="str">
        <f t="shared" si="17"/>
        <v>- Other</v>
      </c>
    </row>
    <row r="79" spans="1:16" ht="10.65" outlineLevel="1">
      <c r="A79" s="94" t="s">
        <v>119</v>
      </c>
      <c r="B79" s="95"/>
      <c r="C79" s="95"/>
      <c r="D79" s="20">
        <f>SUM(D71:D78)</f>
        <v>0</v>
      </c>
      <c r="E79" s="58"/>
      <c r="F79" s="59">
        <f>SUM(F71:F78)</f>
        <v>0</v>
      </c>
      <c r="G79" s="58"/>
      <c r="H79" s="59">
        <f>SUM(H71:H78)</f>
        <v>0</v>
      </c>
      <c r="I79" s="58"/>
      <c r="J79" s="59">
        <f>SUM(J71:J78)</f>
        <v>0</v>
      </c>
      <c r="K79" s="58"/>
      <c r="L79" s="59">
        <f>SUM(L71:L78)</f>
        <v>0</v>
      </c>
      <c r="M79" s="58"/>
      <c r="N79" s="60">
        <f>SUM(N71:N78)</f>
        <v>0</v>
      </c>
      <c r="P79" s="28" t="str">
        <f t="shared" si="17"/>
        <v>Interim total 2.4</v>
      </c>
    </row>
    <row r="80" spans="1:16" ht="10.65">
      <c r="A80" s="34" t="s">
        <v>120</v>
      </c>
      <c r="B80" s="100" t="s">
        <v>213</v>
      </c>
      <c r="C80" s="100"/>
      <c r="D80" s="25"/>
      <c r="E80" s="67"/>
      <c r="F80" s="61"/>
      <c r="G80" s="67"/>
      <c r="H80" s="61"/>
      <c r="I80" s="67"/>
      <c r="J80" s="61"/>
      <c r="K80" s="67"/>
      <c r="L80" s="61"/>
      <c r="M80" s="67"/>
      <c r="N80" s="62"/>
      <c r="P80" s="28" t="str">
        <f t="shared" si="17"/>
        <v>Expert 5 (in accordance with ToR provisions/criteria)</v>
      </c>
    </row>
    <row r="81" spans="1:16" ht="10.65">
      <c r="A81" s="35" t="s">
        <v>121</v>
      </c>
      <c r="B81" s="105" t="s">
        <v>74</v>
      </c>
      <c r="C81" s="105"/>
      <c r="D81" s="18">
        <v>0</v>
      </c>
      <c r="E81" s="52"/>
      <c r="F81" s="53">
        <f t="shared" ref="F81:H87" si="18">$D81*E81*100</f>
        <v>0</v>
      </c>
      <c r="G81" s="52"/>
      <c r="H81" s="53">
        <f t="shared" si="18"/>
        <v>0</v>
      </c>
      <c r="I81" s="52"/>
      <c r="J81" s="53">
        <f t="shared" ref="J81:J87" si="19">$D81*I81*100</f>
        <v>0</v>
      </c>
      <c r="K81" s="52"/>
      <c r="L81" s="53">
        <f t="shared" ref="L81:L87" si="20">$D81*K81*100</f>
        <v>0</v>
      </c>
      <c r="M81" s="52"/>
      <c r="N81" s="54">
        <f t="shared" ref="N81:N87" si="21">$D81*M81*100</f>
        <v>0</v>
      </c>
      <c r="P81" s="8" t="str">
        <f t="shared" si="17"/>
        <v>- Qualifications</v>
      </c>
    </row>
    <row r="82" spans="1:16" ht="10.65">
      <c r="A82" s="35" t="s">
        <v>122</v>
      </c>
      <c r="B82" s="105" t="s">
        <v>76</v>
      </c>
      <c r="C82" s="105"/>
      <c r="D82" s="18">
        <v>0</v>
      </c>
      <c r="E82" s="52"/>
      <c r="F82" s="53">
        <f t="shared" si="18"/>
        <v>0</v>
      </c>
      <c r="G82" s="52"/>
      <c r="H82" s="53">
        <f t="shared" si="18"/>
        <v>0</v>
      </c>
      <c r="I82" s="52"/>
      <c r="J82" s="53">
        <f t="shared" si="19"/>
        <v>0</v>
      </c>
      <c r="K82" s="52"/>
      <c r="L82" s="53">
        <f t="shared" si="20"/>
        <v>0</v>
      </c>
      <c r="M82" s="52"/>
      <c r="N82" s="54">
        <f t="shared" si="21"/>
        <v>0</v>
      </c>
      <c r="P82" s="8" t="str">
        <f t="shared" si="17"/>
        <v>- Language</v>
      </c>
    </row>
    <row r="83" spans="1:16" ht="10.65">
      <c r="A83" s="35" t="s">
        <v>123</v>
      </c>
      <c r="B83" s="104" t="s">
        <v>78</v>
      </c>
      <c r="C83" s="105"/>
      <c r="D83" s="22">
        <v>0</v>
      </c>
      <c r="E83" s="52"/>
      <c r="F83" s="53">
        <f t="shared" si="18"/>
        <v>0</v>
      </c>
      <c r="G83" s="52"/>
      <c r="H83" s="53">
        <f t="shared" si="18"/>
        <v>0</v>
      </c>
      <c r="I83" s="52"/>
      <c r="J83" s="53">
        <f t="shared" si="19"/>
        <v>0</v>
      </c>
      <c r="K83" s="52"/>
      <c r="L83" s="53">
        <f t="shared" si="20"/>
        <v>0</v>
      </c>
      <c r="M83" s="52"/>
      <c r="N83" s="54">
        <f t="shared" si="21"/>
        <v>0</v>
      </c>
      <c r="P83" s="8" t="str">
        <f t="shared" si="17"/>
        <v>- General professional experience</v>
      </c>
    </row>
    <row r="84" spans="1:16" ht="10.65">
      <c r="A84" s="35" t="s">
        <v>124</v>
      </c>
      <c r="B84" s="104" t="s">
        <v>80</v>
      </c>
      <c r="C84" s="105"/>
      <c r="D84" s="18">
        <v>0</v>
      </c>
      <c r="E84" s="52"/>
      <c r="F84" s="53">
        <f t="shared" si="18"/>
        <v>0</v>
      </c>
      <c r="G84" s="52"/>
      <c r="H84" s="53">
        <f t="shared" si="18"/>
        <v>0</v>
      </c>
      <c r="I84" s="52"/>
      <c r="J84" s="53">
        <f t="shared" si="19"/>
        <v>0</v>
      </c>
      <c r="K84" s="52"/>
      <c r="L84" s="53">
        <f t="shared" si="20"/>
        <v>0</v>
      </c>
      <c r="M84" s="52"/>
      <c r="N84" s="54">
        <f t="shared" si="21"/>
        <v>0</v>
      </c>
      <c r="P84" s="8" t="str">
        <f t="shared" si="17"/>
        <v>- Specific professional experience</v>
      </c>
    </row>
    <row r="85" spans="1:16" ht="10.65">
      <c r="A85" s="35" t="s">
        <v>125</v>
      </c>
      <c r="B85" s="105" t="s">
        <v>82</v>
      </c>
      <c r="C85" s="106"/>
      <c r="D85" s="18">
        <v>0</v>
      </c>
      <c r="E85" s="52"/>
      <c r="F85" s="53">
        <f t="shared" si="18"/>
        <v>0</v>
      </c>
      <c r="G85" s="52"/>
      <c r="H85" s="53">
        <f t="shared" si="18"/>
        <v>0</v>
      </c>
      <c r="I85" s="52"/>
      <c r="J85" s="53">
        <f t="shared" si="19"/>
        <v>0</v>
      </c>
      <c r="K85" s="52"/>
      <c r="L85" s="53">
        <f t="shared" si="20"/>
        <v>0</v>
      </c>
      <c r="M85" s="52"/>
      <c r="N85" s="54">
        <f t="shared" si="21"/>
        <v>0</v>
      </c>
      <c r="P85" s="8" t="str">
        <f t="shared" si="17"/>
        <v>- Leadership/management experience</v>
      </c>
    </row>
    <row r="86" spans="1:16" ht="10.65">
      <c r="A86" s="35" t="s">
        <v>126</v>
      </c>
      <c r="B86" s="104" t="s">
        <v>84</v>
      </c>
      <c r="C86" s="106"/>
      <c r="D86" s="18">
        <v>0</v>
      </c>
      <c r="E86" s="52"/>
      <c r="F86" s="53">
        <f t="shared" si="18"/>
        <v>0</v>
      </c>
      <c r="G86" s="52"/>
      <c r="H86" s="53">
        <f t="shared" si="18"/>
        <v>0</v>
      </c>
      <c r="I86" s="52"/>
      <c r="J86" s="53">
        <f t="shared" si="19"/>
        <v>0</v>
      </c>
      <c r="K86" s="52"/>
      <c r="L86" s="53">
        <f t="shared" si="20"/>
        <v>0</v>
      </c>
      <c r="M86" s="52"/>
      <c r="N86" s="54">
        <f t="shared" si="21"/>
        <v>0</v>
      </c>
      <c r="P86" s="8" t="str">
        <f t="shared" si="17"/>
        <v>- Regional experience</v>
      </c>
    </row>
    <row r="87" spans="1:16" ht="10.65">
      <c r="A87" s="35" t="s">
        <v>127</v>
      </c>
      <c r="B87" s="106" t="s">
        <v>86</v>
      </c>
      <c r="C87" s="106"/>
      <c r="D87" s="18">
        <v>0</v>
      </c>
      <c r="E87" s="52"/>
      <c r="F87" s="53">
        <f t="shared" si="18"/>
        <v>0</v>
      </c>
      <c r="G87" s="52"/>
      <c r="H87" s="53">
        <f t="shared" si="18"/>
        <v>0</v>
      </c>
      <c r="I87" s="52"/>
      <c r="J87" s="53">
        <f t="shared" si="19"/>
        <v>0</v>
      </c>
      <c r="K87" s="52"/>
      <c r="L87" s="53">
        <f t="shared" si="20"/>
        <v>0</v>
      </c>
      <c r="M87" s="52"/>
      <c r="N87" s="54">
        <f t="shared" si="21"/>
        <v>0</v>
      </c>
      <c r="P87" s="8" t="str">
        <f t="shared" si="17"/>
        <v>- Development cooperation experience</v>
      </c>
    </row>
    <row r="88" spans="1:16" ht="10.65">
      <c r="A88" s="35" t="s">
        <v>128</v>
      </c>
      <c r="B88" s="105" t="s">
        <v>88</v>
      </c>
      <c r="C88" s="105"/>
      <c r="D88" s="22">
        <v>0</v>
      </c>
      <c r="E88" s="68"/>
      <c r="F88" s="56">
        <f>$D88*E88*100</f>
        <v>0</v>
      </c>
      <c r="G88" s="68"/>
      <c r="H88" s="56">
        <f>$D88*G88*100</f>
        <v>0</v>
      </c>
      <c r="I88" s="68"/>
      <c r="J88" s="56">
        <f>$D88*I88*100</f>
        <v>0</v>
      </c>
      <c r="K88" s="68"/>
      <c r="L88" s="56">
        <f>$D88*K88*100</f>
        <v>0</v>
      </c>
      <c r="M88" s="68"/>
      <c r="N88" s="57">
        <f>$D88*M88*100</f>
        <v>0</v>
      </c>
      <c r="P88" s="8" t="str">
        <f t="shared" si="17"/>
        <v>- Other</v>
      </c>
    </row>
    <row r="89" spans="1:16" ht="10.65" outlineLevel="1">
      <c r="A89" s="94" t="s">
        <v>129</v>
      </c>
      <c r="B89" s="95"/>
      <c r="C89" s="95"/>
      <c r="D89" s="20">
        <f>SUM(D81:D88)</f>
        <v>0</v>
      </c>
      <c r="E89" s="58"/>
      <c r="F89" s="59">
        <f>SUM(F81:F88)</f>
        <v>0</v>
      </c>
      <c r="G89" s="58"/>
      <c r="H89" s="59">
        <f>SUM(H81:H88)</f>
        <v>0</v>
      </c>
      <c r="I89" s="58"/>
      <c r="J89" s="59">
        <f>SUM(J81:J88)</f>
        <v>0</v>
      </c>
      <c r="K89" s="58"/>
      <c r="L89" s="59">
        <f>SUM(L81:L88)</f>
        <v>0</v>
      </c>
      <c r="M89" s="58"/>
      <c r="N89" s="60">
        <f>SUM(N81:N88)</f>
        <v>0</v>
      </c>
      <c r="P89" s="28" t="str">
        <f t="shared" si="17"/>
        <v>Interim total 2.5</v>
      </c>
    </row>
    <row r="90" spans="1:16" ht="10.65">
      <c r="A90" s="34" t="s">
        <v>130</v>
      </c>
      <c r="B90" s="100" t="s">
        <v>214</v>
      </c>
      <c r="C90" s="100"/>
      <c r="D90" s="25"/>
      <c r="E90" s="67"/>
      <c r="F90" s="61"/>
      <c r="G90" s="67"/>
      <c r="H90" s="61"/>
      <c r="I90" s="67"/>
      <c r="J90" s="61"/>
      <c r="K90" s="67"/>
      <c r="L90" s="61"/>
      <c r="M90" s="67"/>
      <c r="N90" s="62"/>
      <c r="P90" s="28" t="str">
        <f t="shared" si="17"/>
        <v>Expert 6 (in accordance with ToR provisions/criteria)</v>
      </c>
    </row>
    <row r="91" spans="1:16" ht="10.65">
      <c r="A91" s="35" t="s">
        <v>131</v>
      </c>
      <c r="B91" s="105" t="s">
        <v>74</v>
      </c>
      <c r="C91" s="105"/>
      <c r="D91" s="18">
        <v>0</v>
      </c>
      <c r="E91" s="52"/>
      <c r="F91" s="53">
        <f t="shared" ref="F91:F97" si="22">$D91*E91*100</f>
        <v>0</v>
      </c>
      <c r="G91" s="52"/>
      <c r="H91" s="53">
        <f t="shared" ref="H91:H97" si="23">$D91*G91*100</f>
        <v>0</v>
      </c>
      <c r="I91" s="52"/>
      <c r="J91" s="53">
        <f t="shared" ref="J91:J97" si="24">$D91*I91*100</f>
        <v>0</v>
      </c>
      <c r="K91" s="52"/>
      <c r="L91" s="53">
        <f t="shared" ref="L91:L97" si="25">$D91*K91*100</f>
        <v>0</v>
      </c>
      <c r="M91" s="52"/>
      <c r="N91" s="54">
        <f t="shared" ref="N91:N97" si="26">$D91*M91*100</f>
        <v>0</v>
      </c>
      <c r="P91" s="8" t="str">
        <f t="shared" si="17"/>
        <v>- Qualifications</v>
      </c>
    </row>
    <row r="92" spans="1:16" ht="10.65">
      <c r="A92" s="35" t="s">
        <v>132</v>
      </c>
      <c r="B92" s="105" t="s">
        <v>76</v>
      </c>
      <c r="C92" s="105"/>
      <c r="D92" s="18">
        <v>0</v>
      </c>
      <c r="E92" s="52"/>
      <c r="F92" s="53">
        <f t="shared" si="22"/>
        <v>0</v>
      </c>
      <c r="G92" s="52"/>
      <c r="H92" s="53">
        <f t="shared" si="23"/>
        <v>0</v>
      </c>
      <c r="I92" s="52"/>
      <c r="J92" s="53">
        <f t="shared" si="24"/>
        <v>0</v>
      </c>
      <c r="K92" s="52"/>
      <c r="L92" s="53">
        <f t="shared" si="25"/>
        <v>0</v>
      </c>
      <c r="M92" s="52"/>
      <c r="N92" s="54">
        <f t="shared" si="26"/>
        <v>0</v>
      </c>
      <c r="P92" s="8" t="str">
        <f t="shared" si="17"/>
        <v>- Language</v>
      </c>
    </row>
    <row r="93" spans="1:16" ht="10.65">
      <c r="A93" s="35" t="s">
        <v>133</v>
      </c>
      <c r="B93" s="104" t="s">
        <v>78</v>
      </c>
      <c r="C93" s="105"/>
      <c r="D93" s="18">
        <v>0</v>
      </c>
      <c r="E93" s="52"/>
      <c r="F93" s="53">
        <f t="shared" si="22"/>
        <v>0</v>
      </c>
      <c r="G93" s="52"/>
      <c r="H93" s="53">
        <f t="shared" si="23"/>
        <v>0</v>
      </c>
      <c r="I93" s="52"/>
      <c r="J93" s="53">
        <f t="shared" si="24"/>
        <v>0</v>
      </c>
      <c r="K93" s="52"/>
      <c r="L93" s="53">
        <f t="shared" si="25"/>
        <v>0</v>
      </c>
      <c r="M93" s="52"/>
      <c r="N93" s="54">
        <f t="shared" si="26"/>
        <v>0</v>
      </c>
      <c r="P93" s="8" t="str">
        <f t="shared" si="17"/>
        <v>- General professional experience</v>
      </c>
    </row>
    <row r="94" spans="1:16" ht="10.65">
      <c r="A94" s="35" t="s">
        <v>134</v>
      </c>
      <c r="B94" s="104" t="s">
        <v>80</v>
      </c>
      <c r="C94" s="105"/>
      <c r="D94" s="18">
        <v>0</v>
      </c>
      <c r="E94" s="52"/>
      <c r="F94" s="53">
        <f t="shared" si="22"/>
        <v>0</v>
      </c>
      <c r="G94" s="52"/>
      <c r="H94" s="53">
        <f t="shared" si="23"/>
        <v>0</v>
      </c>
      <c r="I94" s="52"/>
      <c r="J94" s="53">
        <f t="shared" si="24"/>
        <v>0</v>
      </c>
      <c r="K94" s="52"/>
      <c r="L94" s="53">
        <f t="shared" si="25"/>
        <v>0</v>
      </c>
      <c r="M94" s="52"/>
      <c r="N94" s="54">
        <f t="shared" si="26"/>
        <v>0</v>
      </c>
      <c r="P94" s="8" t="str">
        <f t="shared" si="17"/>
        <v>- Specific professional experience</v>
      </c>
    </row>
    <row r="95" spans="1:16" ht="10.65">
      <c r="A95" s="35" t="s">
        <v>135</v>
      </c>
      <c r="B95" s="105" t="s">
        <v>82</v>
      </c>
      <c r="C95" s="105"/>
      <c r="D95" s="18">
        <v>0</v>
      </c>
      <c r="E95" s="52"/>
      <c r="F95" s="53">
        <f t="shared" si="22"/>
        <v>0</v>
      </c>
      <c r="G95" s="52"/>
      <c r="H95" s="53">
        <f t="shared" si="23"/>
        <v>0</v>
      </c>
      <c r="I95" s="52"/>
      <c r="J95" s="53">
        <f t="shared" si="24"/>
        <v>0</v>
      </c>
      <c r="K95" s="52"/>
      <c r="L95" s="53">
        <f t="shared" si="25"/>
        <v>0</v>
      </c>
      <c r="M95" s="52"/>
      <c r="N95" s="54">
        <f t="shared" si="26"/>
        <v>0</v>
      </c>
      <c r="P95" s="8" t="str">
        <f t="shared" si="17"/>
        <v>- Leadership/management experience</v>
      </c>
    </row>
    <row r="96" spans="1:16" ht="10.65">
      <c r="A96" s="35" t="s">
        <v>136</v>
      </c>
      <c r="B96" s="104" t="s">
        <v>84</v>
      </c>
      <c r="C96" s="105"/>
      <c r="D96" s="18">
        <v>0</v>
      </c>
      <c r="E96" s="52"/>
      <c r="F96" s="53">
        <f t="shared" si="22"/>
        <v>0</v>
      </c>
      <c r="G96" s="52"/>
      <c r="H96" s="53">
        <f t="shared" si="23"/>
        <v>0</v>
      </c>
      <c r="I96" s="52"/>
      <c r="J96" s="53">
        <f t="shared" si="24"/>
        <v>0</v>
      </c>
      <c r="K96" s="52"/>
      <c r="L96" s="53">
        <f t="shared" si="25"/>
        <v>0</v>
      </c>
      <c r="M96" s="52"/>
      <c r="N96" s="54">
        <f t="shared" si="26"/>
        <v>0</v>
      </c>
      <c r="P96" s="8" t="str">
        <f t="shared" si="17"/>
        <v>- Regional experience</v>
      </c>
    </row>
    <row r="97" spans="1:16" ht="10.65">
      <c r="A97" s="35" t="s">
        <v>137</v>
      </c>
      <c r="B97" s="104" t="s">
        <v>86</v>
      </c>
      <c r="C97" s="105"/>
      <c r="D97" s="18">
        <v>0</v>
      </c>
      <c r="E97" s="52"/>
      <c r="F97" s="53">
        <f t="shared" si="22"/>
        <v>0</v>
      </c>
      <c r="G97" s="52"/>
      <c r="H97" s="53">
        <f t="shared" si="23"/>
        <v>0</v>
      </c>
      <c r="I97" s="52"/>
      <c r="J97" s="53">
        <f t="shared" si="24"/>
        <v>0</v>
      </c>
      <c r="K97" s="52"/>
      <c r="L97" s="53">
        <f t="shared" si="25"/>
        <v>0</v>
      </c>
      <c r="M97" s="52"/>
      <c r="N97" s="54">
        <f t="shared" si="26"/>
        <v>0</v>
      </c>
      <c r="P97" s="8" t="str">
        <f t="shared" si="17"/>
        <v>- Development cooperation experience</v>
      </c>
    </row>
    <row r="98" spans="1:16" ht="10.65">
      <c r="A98" s="35" t="s">
        <v>138</v>
      </c>
      <c r="B98" s="105" t="s">
        <v>88</v>
      </c>
      <c r="C98" s="105"/>
      <c r="D98" s="18">
        <v>0</v>
      </c>
      <c r="E98" s="52"/>
      <c r="F98" s="56">
        <f>$D98*E98*100</f>
        <v>0</v>
      </c>
      <c r="G98" s="52"/>
      <c r="H98" s="56">
        <f>$D98*G98*100</f>
        <v>0</v>
      </c>
      <c r="I98" s="52"/>
      <c r="J98" s="56">
        <f>$D98*I98*100</f>
        <v>0</v>
      </c>
      <c r="K98" s="52"/>
      <c r="L98" s="56">
        <f>$D98*K98*100</f>
        <v>0</v>
      </c>
      <c r="M98" s="52"/>
      <c r="N98" s="57">
        <f>$D98*M98*100</f>
        <v>0</v>
      </c>
      <c r="P98" s="8" t="str">
        <f t="shared" si="17"/>
        <v>- Other</v>
      </c>
    </row>
    <row r="99" spans="1:16" ht="10.65" outlineLevel="1">
      <c r="A99" s="94" t="s">
        <v>139</v>
      </c>
      <c r="B99" s="95"/>
      <c r="C99" s="95"/>
      <c r="D99" s="20">
        <f>SUM(D91:D98)</f>
        <v>0</v>
      </c>
      <c r="E99" s="58"/>
      <c r="F99" s="59">
        <f>SUM(F91:F98)</f>
        <v>0</v>
      </c>
      <c r="G99" s="58"/>
      <c r="H99" s="59">
        <f>SUM(H91:H98)</f>
        <v>0</v>
      </c>
      <c r="I99" s="58"/>
      <c r="J99" s="59">
        <f>SUM(J91:J98)</f>
        <v>0</v>
      </c>
      <c r="K99" s="58"/>
      <c r="L99" s="59">
        <f>SUM(L91:L98)</f>
        <v>0</v>
      </c>
      <c r="M99" s="58"/>
      <c r="N99" s="60">
        <f>SUM(N91:N98)</f>
        <v>0</v>
      </c>
      <c r="P99" s="28" t="str">
        <f t="shared" si="17"/>
        <v>Interim total 2.6</v>
      </c>
    </row>
    <row r="100" spans="1:16" ht="10.65">
      <c r="A100" s="34" t="s">
        <v>140</v>
      </c>
      <c r="B100" s="100" t="s">
        <v>215</v>
      </c>
      <c r="C100" s="100"/>
      <c r="D100" s="25"/>
      <c r="E100" s="67"/>
      <c r="F100" s="61"/>
      <c r="G100" s="67"/>
      <c r="H100" s="61"/>
      <c r="I100" s="67"/>
      <c r="J100" s="61"/>
      <c r="K100" s="67"/>
      <c r="L100" s="61"/>
      <c r="M100" s="67"/>
      <c r="N100" s="62"/>
      <c r="P100" s="28" t="str">
        <f t="shared" si="17"/>
        <v>Expert 7 (in accordance with ToR provisions/criteria)</v>
      </c>
    </row>
    <row r="101" spans="1:16" ht="10.65">
      <c r="A101" s="35" t="s">
        <v>141</v>
      </c>
      <c r="B101" s="105" t="s">
        <v>74</v>
      </c>
      <c r="C101" s="105"/>
      <c r="D101" s="18">
        <v>0</v>
      </c>
      <c r="E101" s="52"/>
      <c r="F101" s="53">
        <f t="shared" ref="F101:F107" si="27">$D101*E101*100</f>
        <v>0</v>
      </c>
      <c r="G101" s="52"/>
      <c r="H101" s="53">
        <f t="shared" ref="H101:H107" si="28">$D101*G101*100</f>
        <v>0</v>
      </c>
      <c r="I101" s="52"/>
      <c r="J101" s="53">
        <f t="shared" ref="J101:J107" si="29">$D101*I101*100</f>
        <v>0</v>
      </c>
      <c r="K101" s="52"/>
      <c r="L101" s="53">
        <f t="shared" ref="L101:L107" si="30">$D101*K101*100</f>
        <v>0</v>
      </c>
      <c r="M101" s="52"/>
      <c r="N101" s="54">
        <f t="shared" ref="N101:N107" si="31">$D101*M101*100</f>
        <v>0</v>
      </c>
      <c r="P101" s="8" t="str">
        <f t="shared" si="17"/>
        <v>- Qualifications</v>
      </c>
    </row>
    <row r="102" spans="1:16" ht="10.65">
      <c r="A102" s="35" t="s">
        <v>142</v>
      </c>
      <c r="B102" s="105" t="s">
        <v>76</v>
      </c>
      <c r="C102" s="105"/>
      <c r="D102" s="18">
        <v>0</v>
      </c>
      <c r="E102" s="52"/>
      <c r="F102" s="53">
        <f t="shared" si="27"/>
        <v>0</v>
      </c>
      <c r="G102" s="52"/>
      <c r="H102" s="53">
        <f t="shared" si="28"/>
        <v>0</v>
      </c>
      <c r="I102" s="52"/>
      <c r="J102" s="53">
        <f t="shared" si="29"/>
        <v>0</v>
      </c>
      <c r="K102" s="52"/>
      <c r="L102" s="53">
        <f t="shared" si="30"/>
        <v>0</v>
      </c>
      <c r="M102" s="52"/>
      <c r="N102" s="54">
        <f t="shared" si="31"/>
        <v>0</v>
      </c>
      <c r="P102" s="8" t="str">
        <f t="shared" si="17"/>
        <v>- Language</v>
      </c>
    </row>
    <row r="103" spans="1:16" ht="10.65">
      <c r="A103" s="35" t="s">
        <v>143</v>
      </c>
      <c r="B103" s="104" t="s">
        <v>78</v>
      </c>
      <c r="C103" s="105"/>
      <c r="D103" s="18">
        <v>0</v>
      </c>
      <c r="E103" s="52"/>
      <c r="F103" s="53">
        <f t="shared" si="27"/>
        <v>0</v>
      </c>
      <c r="G103" s="52"/>
      <c r="H103" s="53">
        <f t="shared" si="28"/>
        <v>0</v>
      </c>
      <c r="I103" s="52"/>
      <c r="J103" s="53">
        <f t="shared" si="29"/>
        <v>0</v>
      </c>
      <c r="K103" s="52"/>
      <c r="L103" s="53">
        <f t="shared" si="30"/>
        <v>0</v>
      </c>
      <c r="M103" s="52"/>
      <c r="N103" s="54">
        <f t="shared" si="31"/>
        <v>0</v>
      </c>
      <c r="P103" s="8" t="str">
        <f t="shared" si="17"/>
        <v>- General professional experience</v>
      </c>
    </row>
    <row r="104" spans="1:16" ht="10.65">
      <c r="A104" s="35" t="s">
        <v>144</v>
      </c>
      <c r="B104" s="104" t="s">
        <v>80</v>
      </c>
      <c r="C104" s="105"/>
      <c r="D104" s="18">
        <v>0</v>
      </c>
      <c r="E104" s="52"/>
      <c r="F104" s="53">
        <f t="shared" si="27"/>
        <v>0</v>
      </c>
      <c r="G104" s="52"/>
      <c r="H104" s="53">
        <f t="shared" si="28"/>
        <v>0</v>
      </c>
      <c r="I104" s="52"/>
      <c r="J104" s="53">
        <f t="shared" si="29"/>
        <v>0</v>
      </c>
      <c r="K104" s="52"/>
      <c r="L104" s="53">
        <f t="shared" si="30"/>
        <v>0</v>
      </c>
      <c r="M104" s="52"/>
      <c r="N104" s="54">
        <f t="shared" si="31"/>
        <v>0</v>
      </c>
      <c r="P104" s="8" t="str">
        <f t="shared" si="17"/>
        <v>- Specific professional experience</v>
      </c>
    </row>
    <row r="105" spans="1:16" ht="10.65">
      <c r="A105" s="35" t="s">
        <v>145</v>
      </c>
      <c r="B105" s="105" t="s">
        <v>82</v>
      </c>
      <c r="C105" s="105"/>
      <c r="D105" s="18">
        <v>0</v>
      </c>
      <c r="E105" s="52"/>
      <c r="F105" s="53">
        <f t="shared" si="27"/>
        <v>0</v>
      </c>
      <c r="G105" s="52"/>
      <c r="H105" s="53">
        <f t="shared" si="28"/>
        <v>0</v>
      </c>
      <c r="I105" s="52"/>
      <c r="J105" s="53">
        <f t="shared" si="29"/>
        <v>0</v>
      </c>
      <c r="K105" s="52"/>
      <c r="L105" s="53">
        <f t="shared" si="30"/>
        <v>0</v>
      </c>
      <c r="M105" s="52"/>
      <c r="N105" s="54">
        <f t="shared" si="31"/>
        <v>0</v>
      </c>
      <c r="P105" s="8" t="str">
        <f t="shared" si="17"/>
        <v>- Leadership/management experience</v>
      </c>
    </row>
    <row r="106" spans="1:16" ht="10.65">
      <c r="A106" s="35" t="s">
        <v>146</v>
      </c>
      <c r="B106" s="104" t="s">
        <v>84</v>
      </c>
      <c r="C106" s="105"/>
      <c r="D106" s="18">
        <v>0</v>
      </c>
      <c r="E106" s="52"/>
      <c r="F106" s="53">
        <f t="shared" si="27"/>
        <v>0</v>
      </c>
      <c r="G106" s="52"/>
      <c r="H106" s="53">
        <f t="shared" si="28"/>
        <v>0</v>
      </c>
      <c r="I106" s="52"/>
      <c r="J106" s="53">
        <f t="shared" si="29"/>
        <v>0</v>
      </c>
      <c r="K106" s="52"/>
      <c r="L106" s="53">
        <f t="shared" si="30"/>
        <v>0</v>
      </c>
      <c r="M106" s="52"/>
      <c r="N106" s="54">
        <f t="shared" si="31"/>
        <v>0</v>
      </c>
      <c r="P106" s="8" t="str">
        <f t="shared" si="17"/>
        <v>- Regional experience</v>
      </c>
    </row>
    <row r="107" spans="1:16" ht="10.65">
      <c r="A107" s="35" t="s">
        <v>147</v>
      </c>
      <c r="B107" s="104" t="s">
        <v>86</v>
      </c>
      <c r="C107" s="105"/>
      <c r="D107" s="18">
        <v>0</v>
      </c>
      <c r="E107" s="52"/>
      <c r="F107" s="53">
        <f t="shared" si="27"/>
        <v>0</v>
      </c>
      <c r="G107" s="52"/>
      <c r="H107" s="53">
        <f t="shared" si="28"/>
        <v>0</v>
      </c>
      <c r="I107" s="52"/>
      <c r="J107" s="53">
        <f t="shared" si="29"/>
        <v>0</v>
      </c>
      <c r="K107" s="52"/>
      <c r="L107" s="53">
        <f t="shared" si="30"/>
        <v>0</v>
      </c>
      <c r="M107" s="52"/>
      <c r="N107" s="54">
        <f t="shared" si="31"/>
        <v>0</v>
      </c>
      <c r="P107" s="8" t="str">
        <f t="shared" si="17"/>
        <v>- Development cooperation experience</v>
      </c>
    </row>
    <row r="108" spans="1:16" ht="10.65">
      <c r="A108" s="35" t="s">
        <v>148</v>
      </c>
      <c r="B108" s="105" t="s">
        <v>88</v>
      </c>
      <c r="C108" s="105"/>
      <c r="D108" s="18">
        <v>0</v>
      </c>
      <c r="E108" s="52"/>
      <c r="F108" s="56">
        <f>$D108*E108*100</f>
        <v>0</v>
      </c>
      <c r="G108" s="52"/>
      <c r="H108" s="56">
        <f>$D108*G108*100</f>
        <v>0</v>
      </c>
      <c r="I108" s="52"/>
      <c r="J108" s="56">
        <f>$D108*I108*100</f>
        <v>0</v>
      </c>
      <c r="K108" s="52"/>
      <c r="L108" s="56">
        <f>$D108*K108*100</f>
        <v>0</v>
      </c>
      <c r="M108" s="52"/>
      <c r="N108" s="57">
        <f>$D108*M108*100</f>
        <v>0</v>
      </c>
      <c r="P108" s="8" t="str">
        <f t="shared" si="17"/>
        <v>- Other</v>
      </c>
    </row>
    <row r="109" spans="1:16" ht="10.65" outlineLevel="1">
      <c r="A109" s="94" t="s">
        <v>149</v>
      </c>
      <c r="B109" s="95"/>
      <c r="C109" s="95"/>
      <c r="D109" s="20">
        <f>SUM(D101:D108)</f>
        <v>0</v>
      </c>
      <c r="E109" s="58"/>
      <c r="F109" s="59">
        <f>SUM(F101:F108)</f>
        <v>0</v>
      </c>
      <c r="G109" s="58"/>
      <c r="H109" s="59">
        <f>SUM(H101:H108)</f>
        <v>0</v>
      </c>
      <c r="I109" s="58"/>
      <c r="J109" s="59">
        <f>SUM(J101:J108)</f>
        <v>0</v>
      </c>
      <c r="K109" s="58"/>
      <c r="L109" s="59">
        <f>SUM(L101:L108)</f>
        <v>0</v>
      </c>
      <c r="M109" s="58"/>
      <c r="N109" s="60">
        <f>SUM(N101:N108)</f>
        <v>0</v>
      </c>
      <c r="P109" s="28" t="str">
        <f t="shared" si="17"/>
        <v>Interim total 2.7</v>
      </c>
    </row>
    <row r="110" spans="1:16" ht="10.65">
      <c r="A110" s="34" t="s">
        <v>150</v>
      </c>
      <c r="B110" s="100" t="s">
        <v>216</v>
      </c>
      <c r="C110" s="100"/>
      <c r="D110" s="25"/>
      <c r="E110" s="67"/>
      <c r="F110" s="61"/>
      <c r="G110" s="67"/>
      <c r="H110" s="61"/>
      <c r="I110" s="67"/>
      <c r="J110" s="61"/>
      <c r="K110" s="67"/>
      <c r="L110" s="61"/>
      <c r="M110" s="67"/>
      <c r="N110" s="62"/>
      <c r="P110" s="28" t="str">
        <f t="shared" si="17"/>
        <v>Expert 8 (in accordance with ToR provisions/criteria)</v>
      </c>
    </row>
    <row r="111" spans="1:16" ht="10.65">
      <c r="A111" s="35" t="s">
        <v>151</v>
      </c>
      <c r="B111" s="105" t="s">
        <v>74</v>
      </c>
      <c r="C111" s="105"/>
      <c r="D111" s="18">
        <v>0</v>
      </c>
      <c r="E111" s="52"/>
      <c r="F111" s="53">
        <f t="shared" ref="F111:F117" si="32">$D111*E111*100</f>
        <v>0</v>
      </c>
      <c r="G111" s="52"/>
      <c r="H111" s="53">
        <f t="shared" ref="H111:H117" si="33">$D111*G111*100</f>
        <v>0</v>
      </c>
      <c r="I111" s="52"/>
      <c r="J111" s="53">
        <f t="shared" ref="J111:J117" si="34">$D111*I111*100</f>
        <v>0</v>
      </c>
      <c r="K111" s="52"/>
      <c r="L111" s="53">
        <f t="shared" ref="L111:L117" si="35">$D111*K111*100</f>
        <v>0</v>
      </c>
      <c r="M111" s="52"/>
      <c r="N111" s="54">
        <f t="shared" ref="N111:N117" si="36">$D111*M111*100</f>
        <v>0</v>
      </c>
      <c r="P111" s="8" t="str">
        <f t="shared" si="17"/>
        <v>- Qualifications</v>
      </c>
    </row>
    <row r="112" spans="1:16" ht="10.65">
      <c r="A112" s="35" t="s">
        <v>152</v>
      </c>
      <c r="B112" s="105" t="s">
        <v>76</v>
      </c>
      <c r="C112" s="105"/>
      <c r="D112" s="18">
        <v>0</v>
      </c>
      <c r="E112" s="52"/>
      <c r="F112" s="53">
        <f t="shared" si="32"/>
        <v>0</v>
      </c>
      <c r="G112" s="52"/>
      <c r="H112" s="53">
        <f t="shared" si="33"/>
        <v>0</v>
      </c>
      <c r="I112" s="52"/>
      <c r="J112" s="53">
        <f t="shared" si="34"/>
        <v>0</v>
      </c>
      <c r="K112" s="52"/>
      <c r="L112" s="53">
        <f t="shared" si="35"/>
        <v>0</v>
      </c>
      <c r="M112" s="52"/>
      <c r="N112" s="54">
        <f t="shared" si="36"/>
        <v>0</v>
      </c>
      <c r="P112" s="8" t="str">
        <f t="shared" si="17"/>
        <v>- Language</v>
      </c>
    </row>
    <row r="113" spans="1:16" ht="10.65">
      <c r="A113" s="35" t="s">
        <v>153</v>
      </c>
      <c r="B113" s="104" t="s">
        <v>78</v>
      </c>
      <c r="C113" s="105"/>
      <c r="D113" s="18">
        <v>0</v>
      </c>
      <c r="E113" s="52"/>
      <c r="F113" s="53">
        <f t="shared" si="32"/>
        <v>0</v>
      </c>
      <c r="G113" s="52"/>
      <c r="H113" s="53">
        <f t="shared" si="33"/>
        <v>0</v>
      </c>
      <c r="I113" s="52"/>
      <c r="J113" s="53">
        <f t="shared" si="34"/>
        <v>0</v>
      </c>
      <c r="K113" s="52"/>
      <c r="L113" s="53">
        <f t="shared" si="35"/>
        <v>0</v>
      </c>
      <c r="M113" s="52"/>
      <c r="N113" s="54">
        <f t="shared" si="36"/>
        <v>0</v>
      </c>
      <c r="P113" s="8" t="str">
        <f t="shared" si="17"/>
        <v>- General professional experience</v>
      </c>
    </row>
    <row r="114" spans="1:16" ht="10.65">
      <c r="A114" s="35" t="s">
        <v>154</v>
      </c>
      <c r="B114" s="104" t="s">
        <v>80</v>
      </c>
      <c r="C114" s="105"/>
      <c r="D114" s="18">
        <v>0</v>
      </c>
      <c r="E114" s="52"/>
      <c r="F114" s="53">
        <f t="shared" si="32"/>
        <v>0</v>
      </c>
      <c r="G114" s="52"/>
      <c r="H114" s="53">
        <f t="shared" si="33"/>
        <v>0</v>
      </c>
      <c r="I114" s="52"/>
      <c r="J114" s="53">
        <f t="shared" si="34"/>
        <v>0</v>
      </c>
      <c r="K114" s="52"/>
      <c r="L114" s="53">
        <f t="shared" si="35"/>
        <v>0</v>
      </c>
      <c r="M114" s="52"/>
      <c r="N114" s="54">
        <f t="shared" si="36"/>
        <v>0</v>
      </c>
      <c r="P114" s="8" t="str">
        <f t="shared" si="17"/>
        <v>- Specific professional experience</v>
      </c>
    </row>
    <row r="115" spans="1:16" ht="10.65">
      <c r="A115" s="35" t="s">
        <v>155</v>
      </c>
      <c r="B115" s="105" t="s">
        <v>82</v>
      </c>
      <c r="C115" s="105"/>
      <c r="D115" s="18">
        <v>0</v>
      </c>
      <c r="E115" s="52"/>
      <c r="F115" s="53">
        <f t="shared" si="32"/>
        <v>0</v>
      </c>
      <c r="G115" s="52"/>
      <c r="H115" s="53">
        <f t="shared" si="33"/>
        <v>0</v>
      </c>
      <c r="I115" s="52"/>
      <c r="J115" s="53">
        <f t="shared" si="34"/>
        <v>0</v>
      </c>
      <c r="K115" s="52"/>
      <c r="L115" s="53">
        <f t="shared" si="35"/>
        <v>0</v>
      </c>
      <c r="M115" s="52"/>
      <c r="N115" s="54">
        <f t="shared" si="36"/>
        <v>0</v>
      </c>
      <c r="P115" s="8" t="str">
        <f t="shared" si="17"/>
        <v>- Leadership/management experience</v>
      </c>
    </row>
    <row r="116" spans="1:16" ht="10.65">
      <c r="A116" s="35" t="s">
        <v>156</v>
      </c>
      <c r="B116" s="104" t="s">
        <v>84</v>
      </c>
      <c r="C116" s="105"/>
      <c r="D116" s="18">
        <v>0</v>
      </c>
      <c r="E116" s="52"/>
      <c r="F116" s="53">
        <f t="shared" si="32"/>
        <v>0</v>
      </c>
      <c r="G116" s="52"/>
      <c r="H116" s="53">
        <f t="shared" si="33"/>
        <v>0</v>
      </c>
      <c r="I116" s="52"/>
      <c r="J116" s="53">
        <f t="shared" si="34"/>
        <v>0</v>
      </c>
      <c r="K116" s="52"/>
      <c r="L116" s="53">
        <f t="shared" si="35"/>
        <v>0</v>
      </c>
      <c r="M116" s="52"/>
      <c r="N116" s="54">
        <f t="shared" si="36"/>
        <v>0</v>
      </c>
      <c r="P116" s="8" t="str">
        <f t="shared" si="17"/>
        <v>- Regional experience</v>
      </c>
    </row>
    <row r="117" spans="1:16" ht="10.65">
      <c r="A117" s="35" t="s">
        <v>157</v>
      </c>
      <c r="B117" s="104" t="s">
        <v>86</v>
      </c>
      <c r="C117" s="105"/>
      <c r="D117" s="18">
        <v>0</v>
      </c>
      <c r="E117" s="52"/>
      <c r="F117" s="53">
        <f t="shared" si="32"/>
        <v>0</v>
      </c>
      <c r="G117" s="52"/>
      <c r="H117" s="53">
        <f t="shared" si="33"/>
        <v>0</v>
      </c>
      <c r="I117" s="52"/>
      <c r="J117" s="53">
        <f t="shared" si="34"/>
        <v>0</v>
      </c>
      <c r="K117" s="52"/>
      <c r="L117" s="53">
        <f t="shared" si="35"/>
        <v>0</v>
      </c>
      <c r="M117" s="52"/>
      <c r="N117" s="54">
        <f t="shared" si="36"/>
        <v>0</v>
      </c>
      <c r="P117" s="8" t="str">
        <f t="shared" si="17"/>
        <v>- Development cooperation experience</v>
      </c>
    </row>
    <row r="118" spans="1:16" ht="10.65">
      <c r="A118" s="35" t="s">
        <v>158</v>
      </c>
      <c r="B118" s="105" t="s">
        <v>88</v>
      </c>
      <c r="C118" s="105"/>
      <c r="D118" s="18">
        <v>0</v>
      </c>
      <c r="E118" s="52"/>
      <c r="F118" s="56">
        <f>$D118*E118*100</f>
        <v>0</v>
      </c>
      <c r="G118" s="52"/>
      <c r="H118" s="56">
        <f>$D118*G118*100</f>
        <v>0</v>
      </c>
      <c r="I118" s="52"/>
      <c r="J118" s="56">
        <f>$D118*I118*100</f>
        <v>0</v>
      </c>
      <c r="K118" s="52"/>
      <c r="L118" s="56">
        <f>$D118*K118*100</f>
        <v>0</v>
      </c>
      <c r="M118" s="52"/>
      <c r="N118" s="57">
        <f>$D118*M118*100</f>
        <v>0</v>
      </c>
      <c r="P118" s="8" t="str">
        <f t="shared" si="17"/>
        <v>- Other</v>
      </c>
    </row>
    <row r="119" spans="1:16" ht="10.65" outlineLevel="1">
      <c r="A119" s="94" t="s">
        <v>159</v>
      </c>
      <c r="B119" s="95"/>
      <c r="C119" s="95"/>
      <c r="D119" s="20">
        <f>SUM(D111:D118)</f>
        <v>0</v>
      </c>
      <c r="E119" s="58"/>
      <c r="F119" s="59">
        <f>SUM(F111:F118)</f>
        <v>0</v>
      </c>
      <c r="G119" s="58"/>
      <c r="H119" s="59">
        <f>SUM(H111:H118)</f>
        <v>0</v>
      </c>
      <c r="I119" s="58"/>
      <c r="J119" s="59">
        <f>SUM(J111:J118)</f>
        <v>0</v>
      </c>
      <c r="K119" s="58"/>
      <c r="L119" s="59">
        <f>SUM(L111:L118)</f>
        <v>0</v>
      </c>
      <c r="M119" s="58"/>
      <c r="N119" s="60">
        <f>SUM(N111:N118)</f>
        <v>0</v>
      </c>
      <c r="P119" s="28" t="str">
        <f t="shared" si="17"/>
        <v>Interim total 2.8</v>
      </c>
    </row>
    <row r="120" spans="1:16" ht="10.65">
      <c r="A120" s="34" t="s">
        <v>160</v>
      </c>
      <c r="B120" s="100" t="s">
        <v>221</v>
      </c>
      <c r="C120" s="100"/>
      <c r="D120" s="25"/>
      <c r="E120" s="67"/>
      <c r="F120" s="61"/>
      <c r="G120" s="67"/>
      <c r="H120" s="61"/>
      <c r="I120" s="67"/>
      <c r="J120" s="61"/>
      <c r="K120" s="67"/>
      <c r="L120" s="61"/>
      <c r="M120" s="67"/>
      <c r="N120" s="62"/>
      <c r="P120" s="28" t="str">
        <f t="shared" si="17"/>
        <v>Expert 9  (in accordance with ToR provisions/criteria)</v>
      </c>
    </row>
    <row r="121" spans="1:16" ht="10.65">
      <c r="A121" s="35" t="s">
        <v>161</v>
      </c>
      <c r="B121" s="105" t="s">
        <v>74</v>
      </c>
      <c r="C121" s="105"/>
      <c r="D121" s="18">
        <v>0</v>
      </c>
      <c r="E121" s="52"/>
      <c r="F121" s="53">
        <f t="shared" ref="F121:H127" si="37">$D121*E121*100</f>
        <v>0</v>
      </c>
      <c r="G121" s="52"/>
      <c r="H121" s="53">
        <f t="shared" si="37"/>
        <v>0</v>
      </c>
      <c r="I121" s="52"/>
      <c r="J121" s="53">
        <f t="shared" ref="J121:J127" si="38">$D121*I121*100</f>
        <v>0</v>
      </c>
      <c r="K121" s="52"/>
      <c r="L121" s="53">
        <f t="shared" ref="L121:L127" si="39">$D121*K121*100</f>
        <v>0</v>
      </c>
      <c r="M121" s="52"/>
      <c r="N121" s="54">
        <f t="shared" ref="N121:N127" si="40">$D121*M121*100</f>
        <v>0</v>
      </c>
      <c r="P121" s="8" t="str">
        <f t="shared" si="17"/>
        <v>- Qualifications</v>
      </c>
    </row>
    <row r="122" spans="1:16" ht="10.65">
      <c r="A122" s="35" t="s">
        <v>162</v>
      </c>
      <c r="B122" s="105" t="s">
        <v>76</v>
      </c>
      <c r="C122" s="105"/>
      <c r="D122" s="18">
        <v>0</v>
      </c>
      <c r="E122" s="52"/>
      <c r="F122" s="53">
        <f t="shared" si="37"/>
        <v>0</v>
      </c>
      <c r="G122" s="52"/>
      <c r="H122" s="53">
        <f t="shared" si="37"/>
        <v>0</v>
      </c>
      <c r="I122" s="52"/>
      <c r="J122" s="53">
        <f t="shared" si="38"/>
        <v>0</v>
      </c>
      <c r="K122" s="52"/>
      <c r="L122" s="53">
        <f t="shared" si="39"/>
        <v>0</v>
      </c>
      <c r="M122" s="52"/>
      <c r="N122" s="54">
        <f t="shared" si="40"/>
        <v>0</v>
      </c>
      <c r="P122" s="8" t="str">
        <f t="shared" si="17"/>
        <v>- Language</v>
      </c>
    </row>
    <row r="123" spans="1:16" ht="10.65">
      <c r="A123" s="35" t="s">
        <v>163</v>
      </c>
      <c r="B123" s="104" t="s">
        <v>78</v>
      </c>
      <c r="C123" s="105"/>
      <c r="D123" s="18">
        <v>0</v>
      </c>
      <c r="E123" s="52"/>
      <c r="F123" s="53">
        <f t="shared" si="37"/>
        <v>0</v>
      </c>
      <c r="G123" s="52"/>
      <c r="H123" s="53">
        <f t="shared" si="37"/>
        <v>0</v>
      </c>
      <c r="I123" s="52"/>
      <c r="J123" s="53">
        <f t="shared" si="38"/>
        <v>0</v>
      </c>
      <c r="K123" s="52"/>
      <c r="L123" s="53">
        <f t="shared" si="39"/>
        <v>0</v>
      </c>
      <c r="M123" s="52"/>
      <c r="N123" s="54">
        <f t="shared" si="40"/>
        <v>0</v>
      </c>
      <c r="P123" s="8" t="str">
        <f t="shared" si="17"/>
        <v>- General professional experience</v>
      </c>
    </row>
    <row r="124" spans="1:16" ht="10.65">
      <c r="A124" s="35" t="s">
        <v>164</v>
      </c>
      <c r="B124" s="104" t="s">
        <v>80</v>
      </c>
      <c r="C124" s="105"/>
      <c r="D124" s="18">
        <v>0</v>
      </c>
      <c r="E124" s="52"/>
      <c r="F124" s="53">
        <f t="shared" si="37"/>
        <v>0</v>
      </c>
      <c r="G124" s="52"/>
      <c r="H124" s="53">
        <f t="shared" si="37"/>
        <v>0</v>
      </c>
      <c r="I124" s="52"/>
      <c r="J124" s="53">
        <f t="shared" si="38"/>
        <v>0</v>
      </c>
      <c r="K124" s="52"/>
      <c r="L124" s="53">
        <f t="shared" si="39"/>
        <v>0</v>
      </c>
      <c r="M124" s="52"/>
      <c r="N124" s="54">
        <f t="shared" si="40"/>
        <v>0</v>
      </c>
      <c r="P124" s="8" t="str">
        <f t="shared" si="17"/>
        <v>- Specific professional experience</v>
      </c>
    </row>
    <row r="125" spans="1:16" ht="10.65">
      <c r="A125" s="35" t="s">
        <v>165</v>
      </c>
      <c r="B125" s="105" t="s">
        <v>82</v>
      </c>
      <c r="C125" s="105"/>
      <c r="D125" s="18">
        <v>0</v>
      </c>
      <c r="E125" s="52"/>
      <c r="F125" s="53">
        <f t="shared" si="37"/>
        <v>0</v>
      </c>
      <c r="G125" s="52"/>
      <c r="H125" s="53">
        <f t="shared" si="37"/>
        <v>0</v>
      </c>
      <c r="I125" s="52"/>
      <c r="J125" s="53">
        <f t="shared" si="38"/>
        <v>0</v>
      </c>
      <c r="K125" s="52"/>
      <c r="L125" s="53">
        <f t="shared" si="39"/>
        <v>0</v>
      </c>
      <c r="M125" s="52"/>
      <c r="N125" s="54">
        <f t="shared" si="40"/>
        <v>0</v>
      </c>
      <c r="P125" s="8" t="str">
        <f t="shared" si="17"/>
        <v>- Leadership/management experience</v>
      </c>
    </row>
    <row r="126" spans="1:16" ht="10.65">
      <c r="A126" s="35" t="s">
        <v>166</v>
      </c>
      <c r="B126" s="104" t="s">
        <v>84</v>
      </c>
      <c r="C126" s="105"/>
      <c r="D126" s="18">
        <v>0</v>
      </c>
      <c r="E126" s="52"/>
      <c r="F126" s="53">
        <f t="shared" si="37"/>
        <v>0</v>
      </c>
      <c r="G126" s="52"/>
      <c r="H126" s="53">
        <f t="shared" si="37"/>
        <v>0</v>
      </c>
      <c r="I126" s="52"/>
      <c r="J126" s="53">
        <f t="shared" si="38"/>
        <v>0</v>
      </c>
      <c r="K126" s="52"/>
      <c r="L126" s="53">
        <f t="shared" si="39"/>
        <v>0</v>
      </c>
      <c r="M126" s="52"/>
      <c r="N126" s="54">
        <f t="shared" si="40"/>
        <v>0</v>
      </c>
      <c r="P126" s="8" t="str">
        <f t="shared" si="17"/>
        <v>- Regional experience</v>
      </c>
    </row>
    <row r="127" spans="1:16" ht="10.65">
      <c r="A127" s="35" t="s">
        <v>167</v>
      </c>
      <c r="B127" s="104" t="s">
        <v>86</v>
      </c>
      <c r="C127" s="105"/>
      <c r="D127" s="18">
        <v>0</v>
      </c>
      <c r="E127" s="52"/>
      <c r="F127" s="53">
        <f t="shared" si="37"/>
        <v>0</v>
      </c>
      <c r="G127" s="52"/>
      <c r="H127" s="53">
        <f t="shared" si="37"/>
        <v>0</v>
      </c>
      <c r="I127" s="52"/>
      <c r="J127" s="53">
        <f t="shared" si="38"/>
        <v>0</v>
      </c>
      <c r="K127" s="52"/>
      <c r="L127" s="53">
        <f t="shared" si="39"/>
        <v>0</v>
      </c>
      <c r="M127" s="52"/>
      <c r="N127" s="54">
        <f t="shared" si="40"/>
        <v>0</v>
      </c>
      <c r="P127" s="8" t="str">
        <f t="shared" si="17"/>
        <v>- Development cooperation experience</v>
      </c>
    </row>
    <row r="128" spans="1:16" ht="10.65">
      <c r="A128" s="35" t="s">
        <v>168</v>
      </c>
      <c r="B128" s="105" t="s">
        <v>88</v>
      </c>
      <c r="C128" s="105"/>
      <c r="D128" s="18">
        <v>0</v>
      </c>
      <c r="E128" s="52"/>
      <c r="F128" s="56">
        <f>$D128*E128*100</f>
        <v>0</v>
      </c>
      <c r="G128" s="52"/>
      <c r="H128" s="56">
        <f>$D128*G128*100</f>
        <v>0</v>
      </c>
      <c r="I128" s="52"/>
      <c r="J128" s="56">
        <f>$D128*I128*100</f>
        <v>0</v>
      </c>
      <c r="K128" s="52"/>
      <c r="L128" s="56">
        <f>$D128*K128*100</f>
        <v>0</v>
      </c>
      <c r="M128" s="52"/>
      <c r="N128" s="57">
        <f>$D128*M128*100</f>
        <v>0</v>
      </c>
      <c r="P128" s="8" t="str">
        <f t="shared" si="17"/>
        <v>- Other</v>
      </c>
    </row>
    <row r="129" spans="1:16" ht="10.65" outlineLevel="1">
      <c r="A129" s="94" t="s">
        <v>169</v>
      </c>
      <c r="B129" s="95"/>
      <c r="C129" s="95"/>
      <c r="D129" s="20">
        <f>SUM(D121:D128)</f>
        <v>0</v>
      </c>
      <c r="E129" s="58"/>
      <c r="F129" s="59">
        <f>SUM(F121:F128)</f>
        <v>0</v>
      </c>
      <c r="G129" s="58"/>
      <c r="H129" s="59">
        <f>SUM(H121:H128)</f>
        <v>0</v>
      </c>
      <c r="I129" s="58"/>
      <c r="J129" s="59">
        <f>SUM(J121:J128)</f>
        <v>0</v>
      </c>
      <c r="K129" s="58"/>
      <c r="L129" s="59">
        <f>SUM(L121:L128)</f>
        <v>0</v>
      </c>
      <c r="M129" s="58"/>
      <c r="N129" s="60">
        <f>SUM(N121:N128)</f>
        <v>0</v>
      </c>
      <c r="P129" s="28" t="str">
        <f t="shared" si="17"/>
        <v>Interim total 2.9</v>
      </c>
    </row>
    <row r="130" spans="1:16" ht="10.65">
      <c r="A130" s="34" t="s">
        <v>170</v>
      </c>
      <c r="B130" s="100" t="s">
        <v>222</v>
      </c>
      <c r="C130" s="100"/>
      <c r="D130" s="25"/>
      <c r="E130" s="67"/>
      <c r="F130" s="61"/>
      <c r="G130" s="67"/>
      <c r="H130" s="61"/>
      <c r="I130" s="67"/>
      <c r="J130" s="61"/>
      <c r="K130" s="67"/>
      <c r="L130" s="61"/>
      <c r="M130" s="67"/>
      <c r="N130" s="62"/>
      <c r="P130" s="28" t="str">
        <f t="shared" si="17"/>
        <v>Expert 10  (in accordance with ToR provisions/criteria)</v>
      </c>
    </row>
    <row r="131" spans="1:16" ht="10.65">
      <c r="A131" s="35" t="s">
        <v>171</v>
      </c>
      <c r="B131" s="105" t="s">
        <v>74</v>
      </c>
      <c r="C131" s="105"/>
      <c r="D131" s="18">
        <v>0</v>
      </c>
      <c r="E131" s="52"/>
      <c r="F131" s="53">
        <f t="shared" ref="F131:H137" si="41">$D131*E131*100</f>
        <v>0</v>
      </c>
      <c r="G131" s="52"/>
      <c r="H131" s="53">
        <f t="shared" si="41"/>
        <v>0</v>
      </c>
      <c r="I131" s="52"/>
      <c r="J131" s="53">
        <f t="shared" ref="J131:J137" si="42">$D131*I131*100</f>
        <v>0</v>
      </c>
      <c r="K131" s="52"/>
      <c r="L131" s="53">
        <f t="shared" ref="L131:L137" si="43">$D131*K131*100</f>
        <v>0</v>
      </c>
      <c r="M131" s="52"/>
      <c r="N131" s="54">
        <f t="shared" ref="N131:N137" si="44">$D131*M131*100</f>
        <v>0</v>
      </c>
      <c r="P131" s="8" t="str">
        <f t="shared" si="17"/>
        <v>- Qualifications</v>
      </c>
    </row>
    <row r="132" spans="1:16" ht="10.65">
      <c r="A132" s="35" t="s">
        <v>172</v>
      </c>
      <c r="B132" s="105" t="s">
        <v>76</v>
      </c>
      <c r="C132" s="105"/>
      <c r="D132" s="18">
        <v>0</v>
      </c>
      <c r="E132" s="52"/>
      <c r="F132" s="53">
        <f t="shared" si="41"/>
        <v>0</v>
      </c>
      <c r="G132" s="52"/>
      <c r="H132" s="53">
        <f t="shared" si="41"/>
        <v>0</v>
      </c>
      <c r="I132" s="52"/>
      <c r="J132" s="53">
        <f t="shared" si="42"/>
        <v>0</v>
      </c>
      <c r="K132" s="52"/>
      <c r="L132" s="53">
        <f t="shared" si="43"/>
        <v>0</v>
      </c>
      <c r="M132" s="52"/>
      <c r="N132" s="54">
        <f t="shared" si="44"/>
        <v>0</v>
      </c>
      <c r="P132" s="8" t="str">
        <f t="shared" si="17"/>
        <v>- Language</v>
      </c>
    </row>
    <row r="133" spans="1:16" ht="10.65">
      <c r="A133" s="32" t="s">
        <v>173</v>
      </c>
      <c r="B133" s="104" t="s">
        <v>78</v>
      </c>
      <c r="C133" s="105"/>
      <c r="D133" s="18">
        <v>0</v>
      </c>
      <c r="E133" s="52"/>
      <c r="F133" s="53">
        <f t="shared" si="41"/>
        <v>0</v>
      </c>
      <c r="G133" s="52"/>
      <c r="H133" s="53">
        <f t="shared" si="41"/>
        <v>0</v>
      </c>
      <c r="I133" s="52"/>
      <c r="J133" s="53">
        <f t="shared" si="42"/>
        <v>0</v>
      </c>
      <c r="K133" s="52"/>
      <c r="L133" s="53">
        <f t="shared" si="43"/>
        <v>0</v>
      </c>
      <c r="M133" s="52"/>
      <c r="N133" s="54">
        <f t="shared" si="44"/>
        <v>0</v>
      </c>
      <c r="P133" s="8" t="str">
        <f t="shared" si="17"/>
        <v>- General professional experience</v>
      </c>
    </row>
    <row r="134" spans="1:16" ht="10.65">
      <c r="A134" s="35" t="s">
        <v>174</v>
      </c>
      <c r="B134" s="104" t="s">
        <v>80</v>
      </c>
      <c r="C134" s="105"/>
      <c r="D134" s="18">
        <v>0</v>
      </c>
      <c r="E134" s="52"/>
      <c r="F134" s="53">
        <f t="shared" si="41"/>
        <v>0</v>
      </c>
      <c r="G134" s="52"/>
      <c r="H134" s="53">
        <f t="shared" si="41"/>
        <v>0</v>
      </c>
      <c r="I134" s="52"/>
      <c r="J134" s="53">
        <f t="shared" si="42"/>
        <v>0</v>
      </c>
      <c r="K134" s="52"/>
      <c r="L134" s="53">
        <f t="shared" si="43"/>
        <v>0</v>
      </c>
      <c r="M134" s="52"/>
      <c r="N134" s="54">
        <f t="shared" si="44"/>
        <v>0</v>
      </c>
      <c r="P134" s="8" t="str">
        <f t="shared" si="17"/>
        <v>- Specific professional experience</v>
      </c>
    </row>
    <row r="135" spans="1:16" ht="10.65">
      <c r="A135" s="35" t="s">
        <v>175</v>
      </c>
      <c r="B135" s="105" t="s">
        <v>82</v>
      </c>
      <c r="C135" s="105"/>
      <c r="D135" s="18">
        <v>0</v>
      </c>
      <c r="E135" s="52"/>
      <c r="F135" s="53">
        <f t="shared" si="41"/>
        <v>0</v>
      </c>
      <c r="G135" s="52"/>
      <c r="H135" s="53">
        <f t="shared" si="41"/>
        <v>0</v>
      </c>
      <c r="I135" s="52"/>
      <c r="J135" s="53">
        <f t="shared" si="42"/>
        <v>0</v>
      </c>
      <c r="K135" s="52"/>
      <c r="L135" s="53">
        <f t="shared" si="43"/>
        <v>0</v>
      </c>
      <c r="M135" s="52"/>
      <c r="N135" s="54">
        <f t="shared" si="44"/>
        <v>0</v>
      </c>
      <c r="P135" s="8" t="str">
        <f t="shared" si="17"/>
        <v>- Leadership/management experience</v>
      </c>
    </row>
    <row r="136" spans="1:16" ht="10.65">
      <c r="A136" s="35" t="s">
        <v>176</v>
      </c>
      <c r="B136" s="104" t="s">
        <v>84</v>
      </c>
      <c r="C136" s="105"/>
      <c r="D136" s="18">
        <v>0</v>
      </c>
      <c r="E136" s="52"/>
      <c r="F136" s="53">
        <f t="shared" si="41"/>
        <v>0</v>
      </c>
      <c r="G136" s="52"/>
      <c r="H136" s="53">
        <f t="shared" si="41"/>
        <v>0</v>
      </c>
      <c r="I136" s="52"/>
      <c r="J136" s="53">
        <f t="shared" si="42"/>
        <v>0</v>
      </c>
      <c r="K136" s="52"/>
      <c r="L136" s="53">
        <f t="shared" si="43"/>
        <v>0</v>
      </c>
      <c r="M136" s="52"/>
      <c r="N136" s="54">
        <f t="shared" si="44"/>
        <v>0</v>
      </c>
      <c r="P136" s="8" t="str">
        <f t="shared" si="17"/>
        <v>- Regional experience</v>
      </c>
    </row>
    <row r="137" spans="1:16" ht="10.65">
      <c r="A137" s="35" t="s">
        <v>177</v>
      </c>
      <c r="B137" s="104" t="s">
        <v>86</v>
      </c>
      <c r="C137" s="105"/>
      <c r="D137" s="18">
        <v>0</v>
      </c>
      <c r="E137" s="52"/>
      <c r="F137" s="53">
        <f t="shared" si="41"/>
        <v>0</v>
      </c>
      <c r="G137" s="52"/>
      <c r="H137" s="53">
        <f t="shared" si="41"/>
        <v>0</v>
      </c>
      <c r="I137" s="52"/>
      <c r="J137" s="53">
        <f t="shared" si="42"/>
        <v>0</v>
      </c>
      <c r="K137" s="52"/>
      <c r="L137" s="53">
        <f t="shared" si="43"/>
        <v>0</v>
      </c>
      <c r="M137" s="52"/>
      <c r="N137" s="54">
        <f t="shared" si="44"/>
        <v>0</v>
      </c>
      <c r="P137" s="8" t="str">
        <f t="shared" si="17"/>
        <v>- Development cooperation experience</v>
      </c>
    </row>
    <row r="138" spans="1:16" ht="10.65">
      <c r="A138" s="35" t="s">
        <v>178</v>
      </c>
      <c r="B138" s="105" t="s">
        <v>88</v>
      </c>
      <c r="C138" s="105"/>
      <c r="D138" s="18">
        <v>0</v>
      </c>
      <c r="E138" s="52"/>
      <c r="F138" s="56">
        <f>$D138*E138*100</f>
        <v>0</v>
      </c>
      <c r="G138" s="52"/>
      <c r="H138" s="56">
        <f>$D138*G138*100</f>
        <v>0</v>
      </c>
      <c r="I138" s="52"/>
      <c r="J138" s="56">
        <f>$D138*I138*100</f>
        <v>0</v>
      </c>
      <c r="K138" s="52"/>
      <c r="L138" s="56">
        <f>$D138*K138*100</f>
        <v>0</v>
      </c>
      <c r="M138" s="52"/>
      <c r="N138" s="57">
        <f>$D138*M138*100</f>
        <v>0</v>
      </c>
      <c r="P138" s="8" t="str">
        <f t="shared" si="17"/>
        <v>- Other</v>
      </c>
    </row>
    <row r="139" spans="1:16" ht="10.65" outlineLevel="1">
      <c r="A139" s="94" t="s">
        <v>179</v>
      </c>
      <c r="B139" s="95"/>
      <c r="C139" s="95"/>
      <c r="D139" s="20">
        <f>SUM(D131:D138)</f>
        <v>0</v>
      </c>
      <c r="E139" s="58"/>
      <c r="F139" s="59">
        <f>SUM(F131:F138)</f>
        <v>0</v>
      </c>
      <c r="G139" s="58"/>
      <c r="H139" s="59">
        <f>SUM(H131:H138)</f>
        <v>0</v>
      </c>
      <c r="I139" s="58"/>
      <c r="J139" s="59">
        <f>SUM(J131:J138)</f>
        <v>0</v>
      </c>
      <c r="K139" s="58"/>
      <c r="L139" s="59">
        <f>SUM(L131:L138)</f>
        <v>0</v>
      </c>
      <c r="M139" s="58"/>
      <c r="N139" s="60">
        <f>SUM(N131:N138)</f>
        <v>0</v>
      </c>
      <c r="P139" s="28" t="str">
        <f t="shared" si="17"/>
        <v>Interim total 2.10</v>
      </c>
    </row>
    <row r="140" spans="1:16" ht="21.3">
      <c r="A140" s="34" t="s">
        <v>180</v>
      </c>
      <c r="B140" s="100" t="s">
        <v>181</v>
      </c>
      <c r="C140" s="100"/>
      <c r="D140" s="25"/>
      <c r="E140" s="67"/>
      <c r="F140" s="61"/>
      <c r="G140" s="67"/>
      <c r="H140" s="61"/>
      <c r="I140" s="67"/>
      <c r="J140" s="61"/>
      <c r="K140" s="67"/>
      <c r="L140" s="61"/>
      <c r="M140" s="67"/>
      <c r="N140" s="62"/>
      <c r="P140" s="28" t="str">
        <f t="shared" si="17"/>
        <v>Assessment of proposed personnel for non-specified positions (provided permissible under ToRs)</v>
      </c>
    </row>
    <row r="141" spans="1:16" ht="31.95">
      <c r="A141" s="32" t="s">
        <v>182</v>
      </c>
      <c r="B141" s="110" t="s">
        <v>219</v>
      </c>
      <c r="C141" s="110"/>
      <c r="D141" s="18">
        <v>0</v>
      </c>
      <c r="E141" s="52"/>
      <c r="F141" s="53">
        <f t="shared" ref="F141:H142" si="45">$D141*E141*100</f>
        <v>0</v>
      </c>
      <c r="G141" s="52"/>
      <c r="H141" s="53">
        <f t="shared" si="45"/>
        <v>0</v>
      </c>
      <c r="I141" s="52"/>
      <c r="J141" s="53">
        <f t="shared" ref="J141:J142" si="46">$D141*I141*100</f>
        <v>0</v>
      </c>
      <c r="K141" s="52"/>
      <c r="L141" s="53">
        <f t="shared" ref="L141:L142" si="47">$D141*K141*100</f>
        <v>0</v>
      </c>
      <c r="M141" s="52"/>
      <c r="N141" s="54">
        <f t="shared" ref="N141:N142" si="48">$D141*M141*100</f>
        <v>0</v>
      </c>
      <c r="P141" s="8" t="str">
        <f t="shared" si="17"/>
        <v>Composition and sufficient assignment duration of the team in order to perform the tasks specified in the schedule and personnel assignment plan</v>
      </c>
    </row>
    <row r="142" spans="1:16" ht="31.95">
      <c r="A142" s="35" t="s">
        <v>183</v>
      </c>
      <c r="B142" s="109" t="s">
        <v>184</v>
      </c>
      <c r="C142" s="109"/>
      <c r="D142" s="18">
        <v>0</v>
      </c>
      <c r="E142" s="52"/>
      <c r="F142" s="53">
        <f t="shared" si="45"/>
        <v>0</v>
      </c>
      <c r="G142" s="52"/>
      <c r="H142" s="53">
        <f t="shared" si="45"/>
        <v>0</v>
      </c>
      <c r="I142" s="52"/>
      <c r="J142" s="53">
        <f t="shared" si="46"/>
        <v>0</v>
      </c>
      <c r="K142" s="52"/>
      <c r="L142" s="53">
        <f t="shared" si="47"/>
        <v>0</v>
      </c>
      <c r="M142" s="52"/>
      <c r="N142" s="54">
        <f t="shared" si="48"/>
        <v>0</v>
      </c>
      <c r="P142" s="8" t="str">
        <f t="shared" si="17"/>
        <v>Qualifications and sufficient assignment duration of the team (professional experience and other specific experience) in order to process theme 1</v>
      </c>
    </row>
    <row r="143" spans="1:16" ht="31.95">
      <c r="A143" s="32" t="s">
        <v>185</v>
      </c>
      <c r="B143" s="109" t="s">
        <v>186</v>
      </c>
      <c r="C143" s="109"/>
      <c r="D143" s="18">
        <v>0</v>
      </c>
      <c r="E143" s="52"/>
      <c r="F143" s="56">
        <f>$D143*E143*100</f>
        <v>0</v>
      </c>
      <c r="G143" s="52"/>
      <c r="H143" s="56">
        <f>$D143*G143*100</f>
        <v>0</v>
      </c>
      <c r="I143" s="52"/>
      <c r="J143" s="56">
        <f>$D143*I143*100</f>
        <v>0</v>
      </c>
      <c r="K143" s="52"/>
      <c r="L143" s="56">
        <f>$D143*K143*100</f>
        <v>0</v>
      </c>
      <c r="M143" s="52"/>
      <c r="N143" s="57">
        <f>$D143*M143*100</f>
        <v>0</v>
      </c>
      <c r="P143" s="8" t="str">
        <f t="shared" si="17"/>
        <v>Qualifications and sufficient assignment duration of the team (professional experience and other specific experience) in order to process theme 2</v>
      </c>
    </row>
    <row r="144" spans="1:16" ht="10.65" outlineLevel="1">
      <c r="A144" s="94" t="s">
        <v>187</v>
      </c>
      <c r="B144" s="95"/>
      <c r="C144" s="95"/>
      <c r="D144" s="20">
        <f>SUM(D141:D143)</f>
        <v>0</v>
      </c>
      <c r="E144" s="58"/>
      <c r="F144" s="59">
        <f>SUM(F141:F143)</f>
        <v>0</v>
      </c>
      <c r="G144" s="58"/>
      <c r="H144" s="59">
        <f>SUM(H141:H143)</f>
        <v>0</v>
      </c>
      <c r="I144" s="58"/>
      <c r="J144" s="59">
        <f>SUM(J141:J143)</f>
        <v>0</v>
      </c>
      <c r="K144" s="58"/>
      <c r="L144" s="59">
        <f>SUM(L141:L143)</f>
        <v>0</v>
      </c>
      <c r="M144" s="58"/>
      <c r="N144" s="60">
        <f>SUM(N141:N143)</f>
        <v>0</v>
      </c>
      <c r="P144" s="28" t="str">
        <f t="shared" si="17"/>
        <v>Interim total 2.11</v>
      </c>
    </row>
    <row r="145" spans="1:16" ht="10.65">
      <c r="A145" s="107" t="s">
        <v>188</v>
      </c>
      <c r="B145" s="108"/>
      <c r="C145" s="108"/>
      <c r="D145" s="21">
        <f>SUM(D49,D59,D69,D79,D89,D99,D109,D119,D129,D139,D144)</f>
        <v>0.60000000000000009</v>
      </c>
      <c r="E145" s="64"/>
      <c r="F145" s="65">
        <f>SUM(F49,F59,F69,F79,F89,F129,F139,F144)</f>
        <v>0</v>
      </c>
      <c r="G145" s="64"/>
      <c r="H145" s="65">
        <f>SUM(H49,H59,H69,H79,H89,H129,H139,H144)</f>
        <v>0</v>
      </c>
      <c r="I145" s="64"/>
      <c r="J145" s="65">
        <f>SUM(J49,J59,J69,J79,J89,J129,J139,J144)</f>
        <v>0</v>
      </c>
      <c r="K145" s="64"/>
      <c r="L145" s="65">
        <f>SUM(L49,L59,L69,L79,L89,L129,L139,L144)</f>
        <v>0</v>
      </c>
      <c r="M145" s="64"/>
      <c r="N145" s="66">
        <f>SUM(N49,N59,N69,N79,N89,N129,N139,N144)</f>
        <v>0</v>
      </c>
      <c r="P145" s="28" t="str">
        <f t="shared" si="17"/>
        <v>Total 2</v>
      </c>
    </row>
    <row r="146" spans="1:16" ht="13.15">
      <c r="A146" s="99" t="s">
        <v>189</v>
      </c>
      <c r="B146" s="103"/>
      <c r="C146" s="103"/>
      <c r="D146" s="23">
        <f>D38+D145</f>
        <v>1</v>
      </c>
      <c r="E146" s="69"/>
      <c r="F146" s="70">
        <f>F38+F145</f>
        <v>0</v>
      </c>
      <c r="G146" s="69"/>
      <c r="H146" s="70">
        <f>H38+H145</f>
        <v>0</v>
      </c>
      <c r="I146" s="69"/>
      <c r="J146" s="70">
        <f>J38+J145</f>
        <v>0</v>
      </c>
      <c r="K146" s="69"/>
      <c r="L146" s="70">
        <f>L38+L145</f>
        <v>0</v>
      </c>
      <c r="M146" s="69"/>
      <c r="N146" s="71">
        <f>N38+N145</f>
        <v>0</v>
      </c>
      <c r="P146" s="28" t="str">
        <f t="shared" si="17"/>
        <v>Overall total 1 + 2</v>
      </c>
    </row>
    <row r="147" spans="1:16" ht="13.15">
      <c r="A147" s="98" t="s">
        <v>190</v>
      </c>
      <c r="B147" s="98"/>
      <c r="C147" s="99"/>
      <c r="D147" s="16"/>
      <c r="E147" s="72"/>
      <c r="F147" s="78">
        <f>F146/1000</f>
        <v>0</v>
      </c>
      <c r="G147" s="72"/>
      <c r="H147" s="78">
        <f>H146/1000</f>
        <v>0</v>
      </c>
      <c r="I147" s="72"/>
      <c r="J147" s="78">
        <f>J146/1000</f>
        <v>0</v>
      </c>
      <c r="K147" s="72"/>
      <c r="L147" s="78">
        <f>L146/1000</f>
        <v>0</v>
      </c>
      <c r="M147" s="72"/>
      <c r="N147" s="79">
        <f>N146/1000</f>
        <v>0</v>
      </c>
      <c r="P147" s="28" t="str">
        <f t="shared" si="17"/>
        <v>Assessment in %</v>
      </c>
    </row>
    <row r="148" spans="1:16" ht="13.15">
      <c r="A148" s="99" t="s">
        <v>191</v>
      </c>
      <c r="B148" s="103"/>
      <c r="C148" s="103"/>
      <c r="D148" s="17"/>
      <c r="E148" s="73"/>
      <c r="F148" s="80">
        <f>_xlfn.RANK.EQ(F147,Tabelle1!$A2:$A11)</f>
        <v>1</v>
      </c>
      <c r="G148" s="80"/>
      <c r="H148" s="80">
        <f>_xlfn.RANK.EQ(H147,Tabelle1!$A2:$A11)</f>
        <v>1</v>
      </c>
      <c r="I148" s="80"/>
      <c r="J148" s="80">
        <f>_xlfn.RANK.EQ(J147,Tabelle1!$A2:$A11)</f>
        <v>1</v>
      </c>
      <c r="K148" s="80"/>
      <c r="L148" s="80">
        <f>_xlfn.RANK.EQ(L147,Tabelle1!$A2:$A11)</f>
        <v>1</v>
      </c>
      <c r="M148" s="80"/>
      <c r="N148" s="80">
        <f>_xlfn.RANK.EQ(N147,Tabelle1!$A2:$A11)</f>
        <v>1</v>
      </c>
      <c r="P148" s="28" t="str">
        <f t="shared" si="17"/>
        <v>Ranking</v>
      </c>
    </row>
    <row r="149" spans="1:16" ht="10.65">
      <c r="B149" s="86"/>
      <c r="C149" s="89"/>
      <c r="E149" s="74"/>
      <c r="G149" s="74"/>
      <c r="I149" s="74"/>
      <c r="K149" s="74"/>
      <c r="M149" s="74"/>
      <c r="N149" s="74"/>
    </row>
    <row r="150" spans="1:16" ht="22.55" customHeight="1">
      <c r="A150" s="101" t="s">
        <v>192</v>
      </c>
      <c r="B150" s="101"/>
      <c r="C150" s="101"/>
      <c r="D150" s="101"/>
      <c r="E150" s="101"/>
      <c r="F150" s="101"/>
      <c r="G150" s="101"/>
      <c r="H150" s="101"/>
      <c r="I150" s="101"/>
      <c r="J150" s="101"/>
      <c r="K150" s="101"/>
      <c r="L150" s="101"/>
      <c r="M150" s="101"/>
      <c r="N150" s="101"/>
    </row>
    <row r="151" spans="1:16" ht="37.75" customHeight="1">
      <c r="A151" s="102"/>
      <c r="B151" s="102"/>
      <c r="C151" s="102"/>
      <c r="E151" s="74"/>
      <c r="G151" s="74"/>
      <c r="I151" s="146"/>
      <c r="J151" s="146"/>
      <c r="K151" s="146"/>
      <c r="L151" s="146"/>
      <c r="M151" s="146"/>
      <c r="N151" s="146"/>
    </row>
    <row r="152" spans="1:16" ht="12.05" customHeight="1">
      <c r="B152" s="84"/>
      <c r="C152" s="89"/>
      <c r="E152" s="74"/>
      <c r="G152" s="74"/>
      <c r="I152" s="93" t="s">
        <v>220</v>
      </c>
      <c r="J152" s="93"/>
      <c r="K152" s="93"/>
      <c r="L152" s="93"/>
      <c r="M152" s="93"/>
      <c r="N152" s="93"/>
    </row>
  </sheetData>
  <sheetProtection sheet="1" selectLockedCells="1"/>
  <mergeCells count="167">
    <mergeCell ref="I152:N152"/>
    <mergeCell ref="A145:C145"/>
    <mergeCell ref="A146:C146"/>
    <mergeCell ref="A147:C147"/>
    <mergeCell ref="A148:C148"/>
    <mergeCell ref="A150:N150"/>
    <mergeCell ref="A151:C151"/>
    <mergeCell ref="I151:N151"/>
    <mergeCell ref="A139:C139"/>
    <mergeCell ref="B140:C140"/>
    <mergeCell ref="B141:C141"/>
    <mergeCell ref="B142:C142"/>
    <mergeCell ref="B143:C143"/>
    <mergeCell ref="A144:C144"/>
    <mergeCell ref="B133:C133"/>
    <mergeCell ref="B134:C134"/>
    <mergeCell ref="B135:C135"/>
    <mergeCell ref="B136:C136"/>
    <mergeCell ref="B137:C137"/>
    <mergeCell ref="B138:C138"/>
    <mergeCell ref="B127:C127"/>
    <mergeCell ref="B128:C128"/>
    <mergeCell ref="A129:C129"/>
    <mergeCell ref="B130:C130"/>
    <mergeCell ref="B131:C131"/>
    <mergeCell ref="B132:C132"/>
    <mergeCell ref="B121:C121"/>
    <mergeCell ref="B122:C122"/>
    <mergeCell ref="B123:C123"/>
    <mergeCell ref="B124:C124"/>
    <mergeCell ref="B125:C125"/>
    <mergeCell ref="B126:C126"/>
    <mergeCell ref="B115:C115"/>
    <mergeCell ref="B116:C116"/>
    <mergeCell ref="B117:C117"/>
    <mergeCell ref="B118:C118"/>
    <mergeCell ref="A119:C119"/>
    <mergeCell ref="B120:C120"/>
    <mergeCell ref="A109:C109"/>
    <mergeCell ref="B110:C110"/>
    <mergeCell ref="B111:C111"/>
    <mergeCell ref="B112:C112"/>
    <mergeCell ref="B113:C113"/>
    <mergeCell ref="B114:C114"/>
    <mergeCell ref="B103:C103"/>
    <mergeCell ref="B104:C104"/>
    <mergeCell ref="B105:C105"/>
    <mergeCell ref="B106:C106"/>
    <mergeCell ref="B107:C107"/>
    <mergeCell ref="B108:C108"/>
    <mergeCell ref="B97:C97"/>
    <mergeCell ref="B98:C98"/>
    <mergeCell ref="A99:C99"/>
    <mergeCell ref="B100:C100"/>
    <mergeCell ref="B101:C101"/>
    <mergeCell ref="B102:C102"/>
    <mergeCell ref="B91:C91"/>
    <mergeCell ref="B92:C92"/>
    <mergeCell ref="B93:C93"/>
    <mergeCell ref="B94:C94"/>
    <mergeCell ref="B95:C95"/>
    <mergeCell ref="B96:C96"/>
    <mergeCell ref="B85:C85"/>
    <mergeCell ref="B86:C86"/>
    <mergeCell ref="B87:C87"/>
    <mergeCell ref="B88:C88"/>
    <mergeCell ref="A89:C89"/>
    <mergeCell ref="B90:C90"/>
    <mergeCell ref="A79:C79"/>
    <mergeCell ref="B80:C80"/>
    <mergeCell ref="B81:C81"/>
    <mergeCell ref="B82:C82"/>
    <mergeCell ref="B83:C83"/>
    <mergeCell ref="B84:C84"/>
    <mergeCell ref="B73:C73"/>
    <mergeCell ref="B74:C74"/>
    <mergeCell ref="B75:C75"/>
    <mergeCell ref="B76:C76"/>
    <mergeCell ref="B77:C77"/>
    <mergeCell ref="B78:C78"/>
    <mergeCell ref="B67:C67"/>
    <mergeCell ref="B68:C68"/>
    <mergeCell ref="A69:C69"/>
    <mergeCell ref="B70:C70"/>
    <mergeCell ref="B71:C71"/>
    <mergeCell ref="B72:C72"/>
    <mergeCell ref="B61:C61"/>
    <mergeCell ref="B62:C62"/>
    <mergeCell ref="B63:C63"/>
    <mergeCell ref="B64:C64"/>
    <mergeCell ref="B65:C65"/>
    <mergeCell ref="B66:C66"/>
    <mergeCell ref="B55:C55"/>
    <mergeCell ref="B56:C56"/>
    <mergeCell ref="B57:C57"/>
    <mergeCell ref="B58:C58"/>
    <mergeCell ref="A59:C59"/>
    <mergeCell ref="B60:C60"/>
    <mergeCell ref="A49:C49"/>
    <mergeCell ref="B50:C50"/>
    <mergeCell ref="B51:C51"/>
    <mergeCell ref="B52:C52"/>
    <mergeCell ref="B53:C53"/>
    <mergeCell ref="B54:C54"/>
    <mergeCell ref="B43:C43"/>
    <mergeCell ref="B44:C44"/>
    <mergeCell ref="B45:C45"/>
    <mergeCell ref="B46:C46"/>
    <mergeCell ref="B47:C47"/>
    <mergeCell ref="B48:C48"/>
    <mergeCell ref="B37:C37"/>
    <mergeCell ref="A38:C38"/>
    <mergeCell ref="B39:N39"/>
    <mergeCell ref="B40:C40"/>
    <mergeCell ref="B41:C41"/>
    <mergeCell ref="B42:C42"/>
    <mergeCell ref="B31:C31"/>
    <mergeCell ref="B32:C32"/>
    <mergeCell ref="B33:C33"/>
    <mergeCell ref="B34:C34"/>
    <mergeCell ref="A35:C35"/>
    <mergeCell ref="B36:C36"/>
    <mergeCell ref="B25:C25"/>
    <mergeCell ref="A26:C26"/>
    <mergeCell ref="B27:C27"/>
    <mergeCell ref="B28:C28"/>
    <mergeCell ref="B29:C29"/>
    <mergeCell ref="A30:C30"/>
    <mergeCell ref="B19:C19"/>
    <mergeCell ref="B20:C20"/>
    <mergeCell ref="B21:C21"/>
    <mergeCell ref="A22:C22"/>
    <mergeCell ref="B23:C23"/>
    <mergeCell ref="B24:C24"/>
    <mergeCell ref="B13:C13"/>
    <mergeCell ref="A14:C14"/>
    <mergeCell ref="B15:C15"/>
    <mergeCell ref="B16:C16"/>
    <mergeCell ref="B17:C17"/>
    <mergeCell ref="A18:C18"/>
    <mergeCell ref="B7:C7"/>
    <mergeCell ref="B8:C8"/>
    <mergeCell ref="B9:C9"/>
    <mergeCell ref="B10:N10"/>
    <mergeCell ref="B11:C11"/>
    <mergeCell ref="B12:C12"/>
    <mergeCell ref="O5:O6"/>
    <mergeCell ref="E6:F6"/>
    <mergeCell ref="G6:H6"/>
    <mergeCell ref="I6:J6"/>
    <mergeCell ref="K6:L6"/>
    <mergeCell ref="M6:N6"/>
    <mergeCell ref="D3:E4"/>
    <mergeCell ref="F3:J4"/>
    <mergeCell ref="K3:L3"/>
    <mergeCell ref="M3:N3"/>
    <mergeCell ref="M4:N4"/>
    <mergeCell ref="A1:J1"/>
    <mergeCell ref="L1:N1"/>
    <mergeCell ref="D2:E2"/>
    <mergeCell ref="F2:J2"/>
    <mergeCell ref="K2:L2"/>
    <mergeCell ref="M2:N2"/>
    <mergeCell ref="A5:B5"/>
    <mergeCell ref="M5:N5"/>
    <mergeCell ref="A2:B3"/>
    <mergeCell ref="A4:B4"/>
  </mergeCells>
  <conditionalFormatting sqref="D146">
    <cfRule type="cellIs" dxfId="0" priority="1" operator="notEqual">
      <formula>1</formula>
    </cfRule>
  </conditionalFormatting>
  <dataValidations count="1">
    <dataValidation type="decimal" allowBlank="1" showInputMessage="1" showErrorMessage="1" sqref="D12:D13 D16:D17 D20:D21 D24:D25 D28:D29 D32:D34 D37 D41:D48 D51:D58 D61:D68 D71:D78 D81:D88 D141:D143 D121:D128 D131:D138 D101:D108 D91:D98 D111:D118" xr:uid="{00000000-0002-0000-0200-000000000000}">
      <formula1>0</formula1>
      <formula2>1</formula2>
    </dataValidation>
  </dataValidations>
  <pageMargins left="0.59055118110236227" right="0.31496062992125984" top="0.19685039370078741" bottom="0.51181102362204722" header="0" footer="0.19685039370078741"/>
  <pageSetup paperSize="9" fitToHeight="0" orientation="landscape" r:id="rId1"/>
  <headerFooter differentFirst="1">
    <oddFooter>&amp;R&amp;7Page &amp;P of &amp;N</oddFooter>
    <firstFooter>&amp;L&amp;7Form 31-8-1-en&amp;R&amp;7Page &amp;P of &amp;N</firstFooter>
  </headerFooter>
  <rowBreaks count="1" manualBreakCount="1">
    <brk id="33" max="13" man="1"/>
  </rowBreaks>
  <ignoredErrors>
    <ignoredError sqref="D7 E7:N7 B7" numberStoredAsText="1"/>
    <ignoredError sqref="A12:A13 A16:A17 A20:A21 A24:A25 A28:A29 A32:A34 A41:A48 A51:A58 A61:A68 A71:A78 A81:A88 A141:A143 A131:A138 A121:A128 A111:A118 A101:A108 A91:A98" twoDigitTextYear="1"/>
    <ignoredError sqref="F35 H35:L35 N35" formula="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1"/>
  <sheetViews>
    <sheetView workbookViewId="0">
      <selection activeCell="A2" sqref="A2"/>
    </sheetView>
  </sheetViews>
  <sheetFormatPr baseColWidth="10" defaultColWidth="12" defaultRowHeight="10.65"/>
  <sheetData>
    <row r="1" spans="1:1">
      <c r="A1" s="84" t="s">
        <v>193</v>
      </c>
    </row>
    <row r="2" spans="1:1">
      <c r="A2" s="85">
        <f>'Tenderers 1-5'!F147</f>
        <v>0</v>
      </c>
    </row>
    <row r="3" spans="1:1">
      <c r="A3" s="85">
        <f>'Tenderers 1-5'!H147</f>
        <v>0</v>
      </c>
    </row>
    <row r="4" spans="1:1">
      <c r="A4" s="85">
        <f>'Tenderers 1-5'!J147</f>
        <v>0</v>
      </c>
    </row>
    <row r="5" spans="1:1">
      <c r="A5" s="85">
        <f>'Tenderers 1-5'!L147</f>
        <v>0</v>
      </c>
    </row>
    <row r="6" spans="1:1">
      <c r="A6" s="85">
        <f>'Tenderers 1-5'!N147</f>
        <v>0</v>
      </c>
    </row>
    <row r="7" spans="1:1">
      <c r="A7" s="85">
        <f>'Tenderers 6-10'!F147</f>
        <v>0</v>
      </c>
    </row>
    <row r="8" spans="1:1">
      <c r="A8" s="85">
        <f>'Tenderers 6-10'!H147</f>
        <v>0</v>
      </c>
    </row>
    <row r="9" spans="1:1">
      <c r="A9" s="85">
        <f>'Tenderers 6-10'!J147</f>
        <v>0</v>
      </c>
    </row>
    <row r="10" spans="1:1">
      <c r="A10" s="85">
        <f>'Tenderers 6-10'!L147</f>
        <v>0</v>
      </c>
    </row>
    <row r="11" spans="1:1">
      <c r="A11" s="85">
        <f>'Tenderers 6-10'!N147</f>
        <v>0</v>
      </c>
    </row>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4</vt:i4>
      </vt:variant>
      <vt:variant>
        <vt:lpstr>Benannte Bereiche</vt:lpstr>
      </vt:variant>
      <vt:variant>
        <vt:i4>4</vt:i4>
      </vt:variant>
    </vt:vector>
  </HeadingPairs>
  <TitlesOfParts>
    <vt:vector size="8" baseType="lpstr">
      <vt:lpstr>Tenderers 1-5</vt:lpstr>
      <vt:lpstr>Tabelle2</vt:lpstr>
      <vt:lpstr>Tenderers 6-10</vt:lpstr>
      <vt:lpstr>Tabelle1</vt:lpstr>
      <vt:lpstr>'Tenderers 1-5'!Druckbereich</vt:lpstr>
      <vt:lpstr>'Tenderers 6-10'!Druckbereich</vt:lpstr>
      <vt:lpstr>'Tenderers 1-5'!Drucktitel</vt:lpstr>
      <vt:lpstr>'Tenderers 6-10'!Drucktitel</vt:lpstr>
    </vt:vector>
  </TitlesOfParts>
  <Company>GIZ GmbH</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Form 31-8-2-de, Bewertungsschema für die fachliche Auswertung von Angeboten für Verträge über EU-Schwellenwert, englisch, Stand Juni 2020</dc:title>
  <dc:creator>giz</dc:creator>
  <cp:keywords/>
  <cp:lastModifiedBy>Eva Theis</cp:lastModifiedBy>
  <cp:lastPrinted>2019-08-26T17:31:57Z</cp:lastPrinted>
  <dcterms:created xsi:type="dcterms:W3CDTF">2001-02-21T08:54:43Z</dcterms:created>
  <dcterms:modified xsi:type="dcterms:W3CDTF">2022-09-01T14:11:12Z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0x010100FA98529EE743D04A8C3D54BEB25F8048</vt:lpwstr>
  </property>
</Properties>
</file>